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Rekonstrukce_mostu_ev._č._209-010a_přes_Ohři_v_Lokti\03_výkaz_výměr\"/>
    </mc:Choice>
  </mc:AlternateContent>
  <bookViews>
    <workbookView xWindow="240" yWindow="120" windowWidth="14940" windowHeight="9225"/>
  </bookViews>
  <sheets>
    <sheet name="Souhrn" sheetId="1" r:id="rId1"/>
    <sheet name="0 - SO00" sheetId="2" r:id="rId2"/>
    <sheet name="1 - SO01" sheetId="3" r:id="rId3"/>
    <sheet name="2 - SO02" sheetId="4" r:id="rId4"/>
    <sheet name="3 - SO03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SO00'!$A$1:$M$83</definedName>
    <definedName name="_xlnm.Print_Titles" localSheetId="1">'0 - SO00'!$22:$24</definedName>
    <definedName name="_xlnm.Print_Area" localSheetId="2">'1 - SO01'!$A$1:$M$183</definedName>
    <definedName name="_xlnm.Print_Titles" localSheetId="2">'1 - SO01'!$27:$29</definedName>
    <definedName name="_xlnm.Print_Area" localSheetId="3">'2 - SO02'!$A$1:$M$149</definedName>
    <definedName name="_xlnm.Print_Titles" localSheetId="3">'2 - SO02'!$26:$28</definedName>
    <definedName name="_xlnm.Print_Area" localSheetId="4">'3 - SO03'!$A$1:$M$191</definedName>
    <definedName name="_xlnm.Print_Titles" localSheetId="4">'3 - SO03'!$29:$31</definedName>
  </definedNames>
  <calcPr/>
</workbook>
</file>

<file path=xl/calcChain.xml><?xml version="1.0" encoding="utf-8"?>
<calcChain xmlns="http://schemas.openxmlformats.org/spreadsheetml/2006/main">
  <c i="5" l="1" r="R169"/>
  <c r="Q169"/>
  <c r="I169"/>
  <c r="J169"/>
  <c r="L169"/>
  <c r="R164"/>
  <c r="Q164"/>
  <c r="I164"/>
  <c r="J164"/>
  <c r="L164"/>
  <c r="R159"/>
  <c r="I159"/>
  <c r="Q159"/>
  <c r="R154"/>
  <c r="I154"/>
  <c r="Q154"/>
  <c r="R149"/>
  <c r="I149"/>
  <c r="Q149"/>
  <c r="R144"/>
  <c r="I144"/>
  <c r="Q144"/>
  <c r="R139"/>
  <c r="I139"/>
  <c r="J139"/>
  <c r="L139"/>
  <c r="R134"/>
  <c r="I134"/>
  <c r="Q134"/>
  <c r="R129"/>
  <c r="J129"/>
  <c r="L129"/>
  <c r="I129"/>
  <c r="Q129"/>
  <c r="R124"/>
  <c r="J124"/>
  <c r="L124"/>
  <c r="I124"/>
  <c r="Q124"/>
  <c r="R119"/>
  <c r="I119"/>
  <c r="J119"/>
  <c r="L119"/>
  <c r="R114"/>
  <c r="I114"/>
  <c r="J114"/>
  <c r="L114"/>
  <c r="R109"/>
  <c r="R174"/>
  <c r="I109"/>
  <c r="J109"/>
  <c r="R101"/>
  <c r="R106"/>
  <c r="I101"/>
  <c r="Q101"/>
  <c r="Q106"/>
  <c r="R93"/>
  <c r="I93"/>
  <c r="Q93"/>
  <c r="R88"/>
  <c r="I88"/>
  <c r="J88"/>
  <c r="L88"/>
  <c r="R83"/>
  <c r="R98"/>
  <c r="I83"/>
  <c r="J83"/>
  <c r="L83"/>
  <c r="R75"/>
  <c r="Q75"/>
  <c r="J75"/>
  <c r="L75"/>
  <c r="I75"/>
  <c r="R70"/>
  <c r="I70"/>
  <c r="J70"/>
  <c r="L70"/>
  <c r="R65"/>
  <c r="R80"/>
  <c r="I65"/>
  <c r="J65"/>
  <c r="H81"/>
  <c r="K24"/>
  <c r="R57"/>
  <c r="R62"/>
  <c r="I57"/>
  <c r="J57"/>
  <c r="L57"/>
  <c r="L63"/>
  <c r="L23"/>
  <c r="R49"/>
  <c r="R54"/>
  <c r="I49"/>
  <c r="Q49"/>
  <c r="Q54"/>
  <c r="R41"/>
  <c r="R46"/>
  <c r="I41"/>
  <c r="J41"/>
  <c r="L41"/>
  <c r="L47"/>
  <c r="L21"/>
  <c r="R33"/>
  <c r="R38"/>
  <c r="I33"/>
  <c r="Q33"/>
  <c r="Q38"/>
  <c r="A13"/>
  <c i="4" r="R127"/>
  <c r="I127"/>
  <c r="Q127"/>
  <c r="R122"/>
  <c r="I122"/>
  <c r="Q122"/>
  <c r="R117"/>
  <c r="I117"/>
  <c r="J117"/>
  <c r="L117"/>
  <c r="R112"/>
  <c r="I112"/>
  <c r="Q112"/>
  <c r="R107"/>
  <c r="I107"/>
  <c r="J107"/>
  <c r="L107"/>
  <c r="R102"/>
  <c r="I102"/>
  <c r="J102"/>
  <c r="L102"/>
  <c r="R97"/>
  <c r="I97"/>
  <c r="J97"/>
  <c r="L97"/>
  <c r="R92"/>
  <c r="R132"/>
  <c r="I92"/>
  <c r="J92"/>
  <c r="R84"/>
  <c r="R89"/>
  <c r="I84"/>
  <c r="Q84"/>
  <c r="Q89"/>
  <c r="R76"/>
  <c r="J76"/>
  <c r="L76"/>
  <c r="I76"/>
  <c r="Q76"/>
  <c r="R71"/>
  <c r="R81"/>
  <c r="I71"/>
  <c r="Q71"/>
  <c r="Q81"/>
  <c r="R63"/>
  <c r="Q63"/>
  <c r="J63"/>
  <c r="L63"/>
  <c r="I63"/>
  <c r="R58"/>
  <c r="I58"/>
  <c r="J58"/>
  <c r="L58"/>
  <c r="R53"/>
  <c r="I53"/>
  <c r="J53"/>
  <c r="L53"/>
  <c r="R48"/>
  <c r="I48"/>
  <c r="J48"/>
  <c r="L48"/>
  <c r="R43"/>
  <c r="I43"/>
  <c r="Q43"/>
  <c r="R38"/>
  <c r="R68"/>
  <c r="I38"/>
  <c r="J38"/>
  <c r="L38"/>
  <c r="R30"/>
  <c r="R35"/>
  <c r="I30"/>
  <c r="J30"/>
  <c r="H36"/>
  <c r="K20"/>
  <c r="A13"/>
  <c i="3" r="R161"/>
  <c r="Q161"/>
  <c r="I161"/>
  <c r="J161"/>
  <c r="L161"/>
  <c r="R156"/>
  <c r="I156"/>
  <c r="J156"/>
  <c r="L156"/>
  <c r="R151"/>
  <c r="I151"/>
  <c r="Q151"/>
  <c r="R146"/>
  <c r="I146"/>
  <c r="J146"/>
  <c r="L146"/>
  <c r="R141"/>
  <c r="Q141"/>
  <c r="I141"/>
  <c r="J141"/>
  <c r="L141"/>
  <c r="R136"/>
  <c r="J136"/>
  <c r="L136"/>
  <c r="I136"/>
  <c r="Q136"/>
  <c r="R131"/>
  <c r="I131"/>
  <c r="J131"/>
  <c r="L131"/>
  <c r="R126"/>
  <c r="I126"/>
  <c r="Q126"/>
  <c r="R121"/>
  <c r="I121"/>
  <c r="Q121"/>
  <c r="R116"/>
  <c r="J116"/>
  <c r="L116"/>
  <c r="I116"/>
  <c r="Q116"/>
  <c r="R111"/>
  <c r="I111"/>
  <c r="Q111"/>
  <c r="R106"/>
  <c r="I106"/>
  <c r="J106"/>
  <c r="L106"/>
  <c r="R101"/>
  <c r="R166"/>
  <c r="I101"/>
  <c r="Q101"/>
  <c r="R93"/>
  <c r="I93"/>
  <c r="Q93"/>
  <c r="R88"/>
  <c r="I88"/>
  <c r="J88"/>
  <c r="L88"/>
  <c r="R83"/>
  <c r="R98"/>
  <c r="I83"/>
  <c r="Q83"/>
  <c r="R75"/>
  <c r="I75"/>
  <c r="Q75"/>
  <c r="R70"/>
  <c r="I70"/>
  <c r="Q70"/>
  <c r="R65"/>
  <c r="J65"/>
  <c r="L65"/>
  <c r="I65"/>
  <c r="Q65"/>
  <c r="R60"/>
  <c r="I60"/>
  <c r="J60"/>
  <c r="L60"/>
  <c r="R55"/>
  <c r="R80"/>
  <c r="I55"/>
  <c r="Q55"/>
  <c r="R47"/>
  <c r="R52"/>
  <c r="I47"/>
  <c r="Q47"/>
  <c r="Q52"/>
  <c r="R39"/>
  <c r="R44"/>
  <c r="Q39"/>
  <c r="Q44"/>
  <c r="I39"/>
  <c r="J39"/>
  <c r="L39"/>
  <c r="L44"/>
  <c r="R31"/>
  <c r="R36"/>
  <c r="Q31"/>
  <c r="Q36"/>
  <c r="I31"/>
  <c r="J31"/>
  <c r="H37"/>
  <c r="A13"/>
  <c i="2" r="R61"/>
  <c r="I61"/>
  <c r="Q61"/>
  <c r="R56"/>
  <c r="I56"/>
  <c r="Q56"/>
  <c r="R51"/>
  <c r="Q51"/>
  <c r="J51"/>
  <c r="L51"/>
  <c r="I51"/>
  <c r="R46"/>
  <c r="I46"/>
  <c r="J46"/>
  <c r="L46"/>
  <c r="R41"/>
  <c r="I41"/>
  <c r="J41"/>
  <c r="L41"/>
  <c r="R36"/>
  <c r="I36"/>
  <c r="J36"/>
  <c r="L36"/>
  <c r="R31"/>
  <c r="I31"/>
  <c r="Q31"/>
  <c r="R26"/>
  <c r="R66"/>
  <c r="I26"/>
  <c r="J26"/>
  <c r="A13"/>
  <c l="1" r="L26"/>
  <c r="J56"/>
  <c r="L56"/>
  <c i="3" r="K20"/>
  <c r="H45"/>
  <c r="K21"/>
  <c r="J55"/>
  <c r="L55"/>
  <c r="Q60"/>
  <c r="Q80"/>
  <c r="J70"/>
  <c r="L70"/>
  <c r="Q88"/>
  <c r="Q98"/>
  <c r="J93"/>
  <c r="L93"/>
  <c r="J121"/>
  <c r="L121"/>
  <c r="J126"/>
  <c r="L126"/>
  <c r="J151"/>
  <c r="L151"/>
  <c r="Q156"/>
  <c i="4" r="Q30"/>
  <c r="Q35"/>
  <c r="H35"/>
  <c r="J43"/>
  <c r="L43"/>
  <c r="L69"/>
  <c r="L21"/>
  <c r="Q53"/>
  <c r="Q58"/>
  <c r="H68"/>
  <c r="H69"/>
  <c r="K21"/>
  <c r="Q92"/>
  <c r="Q97"/>
  <c r="Q102"/>
  <c r="Q107"/>
  <c r="J112"/>
  <c r="L112"/>
  <c r="Q117"/>
  <c r="J127"/>
  <c r="L127"/>
  <c i="5" r="Q41"/>
  <c r="Q46"/>
  <c r="H46"/>
  <c r="H62"/>
  <c r="L62"/>
  <c r="J62"/>
  <c r="J63"/>
  <c r="H63"/>
  <c r="K23"/>
  <c r="Q65"/>
  <c r="H80"/>
  <c r="Q83"/>
  <c r="Q98"/>
  <c r="Q88"/>
  <c r="J101"/>
  <c r="H106"/>
  <c r="L109"/>
  <c r="Q114"/>
  <c r="Q119"/>
  <c r="Q139"/>
  <c r="J144"/>
  <c r="L144"/>
  <c r="J149"/>
  <c r="L149"/>
  <c r="J154"/>
  <c r="L154"/>
  <c i="3" r="Q131"/>
  <c i="4" r="L68"/>
  <c r="J68"/>
  <c r="J69"/>
  <c i="5" r="H47"/>
  <c r="K21"/>
  <c r="Q70"/>
  <c r="J134"/>
  <c r="L134"/>
  <c i="2" r="Q41"/>
  <c i="3" r="H44"/>
  <c r="J44"/>
  <c r="J45"/>
  <c r="J47"/>
  <c r="L47"/>
  <c r="L53"/>
  <c r="L22"/>
  <c r="J75"/>
  <c r="L75"/>
  <c r="J83"/>
  <c r="H99"/>
  <c r="K24"/>
  <c r="Q106"/>
  <c r="Q166"/>
  <c r="J111"/>
  <c r="L111"/>
  <c r="L45"/>
  <c r="L21"/>
  <c r="J101"/>
  <c r="H166"/>
  <c i="5" r="Q57"/>
  <c r="Q62"/>
  <c r="S62"/>
  <c r="S23"/>
  <c r="J93"/>
  <c r="L93"/>
  <c r="L99"/>
  <c r="L25"/>
  <c r="Q109"/>
  <c r="Q174"/>
  <c i="2" r="Q26"/>
  <c r="Q66"/>
  <c r="J31"/>
  <c r="L31"/>
  <c r="Q36"/>
  <c r="Q46"/>
  <c i="3" r="Q146"/>
  <c i="4" r="Q38"/>
  <c r="Q48"/>
  <c r="J84"/>
  <c r="H90"/>
  <c r="K23"/>
  <c i="5" r="J33"/>
  <c r="H38"/>
  <c r="L46"/>
  <c r="J46"/>
  <c r="J47"/>
  <c r="J159"/>
  <c r="L159"/>
  <c i="2" r="J61"/>
  <c r="L61"/>
  <c i="3" r="L31"/>
  <c r="L37"/>
  <c r="L20"/>
  <c r="H36"/>
  <c i="4" r="L30"/>
  <c r="L35"/>
  <c r="J35"/>
  <c r="J71"/>
  <c r="H82"/>
  <c r="K22"/>
  <c r="L92"/>
  <c r="J122"/>
  <c r="L122"/>
  <c r="H132"/>
  <c i="5" r="J49"/>
  <c r="H55"/>
  <c r="K22"/>
  <c r="L65"/>
  <c r="L80"/>
  <c r="J80"/>
  <c r="J81"/>
  <c i="4" l="1" r="Q68"/>
  <c r="S68"/>
  <c r="S21"/>
  <c i="5" r="Q80"/>
  <c r="S80"/>
  <c r="S24"/>
  <c i="4" r="L133"/>
  <c r="L24"/>
  <c i="5" r="L175"/>
  <c r="L27"/>
  <c r="S46"/>
  <c r="S21"/>
  <c i="4" r="Q132"/>
  <c r="S35"/>
  <c r="S20"/>
  <c i="3" r="L81"/>
  <c r="L23"/>
  <c i="2" r="L67"/>
  <c r="J11"/>
  <c i="1" r="F20"/>
  <c i="2" r="H67"/>
  <c r="K20"/>
  <c r="Q11"/>
  <c i="5" r="H99"/>
  <c r="K25"/>
  <c r="H175"/>
  <c r="K27"/>
  <c r="L98"/>
  <c r="H98"/>
  <c i="2" r="H66"/>
  <c i="3" r="S44"/>
  <c r="S21"/>
  <c i="4" r="H133"/>
  <c r="K24"/>
  <c r="Q11"/>
  <c i="5" r="H174"/>
  <c i="2" r="L66"/>
  <c r="J66"/>
  <c r="R11"/>
  <c i="3" r="L52"/>
  <c r="H81"/>
  <c r="K23"/>
  <c i="4" r="J36"/>
  <c r="L84"/>
  <c r="L89"/>
  <c r="J89"/>
  <c r="J90"/>
  <c r="H89"/>
  <c i="5" r="H107"/>
  <c r="K26"/>
  <c i="3" r="H80"/>
  <c i="5" r="L49"/>
  <c r="L54"/>
  <c r="J54"/>
  <c r="J55"/>
  <c r="L81"/>
  <c r="L24"/>
  <c r="L101"/>
  <c r="L107"/>
  <c r="L26"/>
  <c i="3" r="L101"/>
  <c r="L167"/>
  <c r="L25"/>
  <c r="H52"/>
  <c r="H53"/>
  <c r="K22"/>
  <c r="L83"/>
  <c r="L99"/>
  <c r="L24"/>
  <c r="H167"/>
  <c r="K25"/>
  <c i="4" r="L36"/>
  <c i="5" r="H54"/>
  <c i="4" r="L71"/>
  <c r="L82"/>
  <c r="L22"/>
  <c r="H81"/>
  <c i="5" r="L33"/>
  <c r="L38"/>
  <c r="J38"/>
  <c r="H39"/>
  <c r="K20"/>
  <c r="L174"/>
  <c r="J174"/>
  <c r="J175"/>
  <c i="3" r="L36"/>
  <c r="J36"/>
  <c r="L80"/>
  <c r="J80"/>
  <c r="J81"/>
  <c r="H98"/>
  <c i="4" r="L132"/>
  <c r="J132"/>
  <c r="J133"/>
  <c i="5" l="1" r="J98"/>
  <c r="J99"/>
  <c i="4" r="S132"/>
  <c r="S24"/>
  <c i="3" r="J52"/>
  <c r="J53"/>
  <c i="5" r="Q11"/>
  <c i="3" r="Q11"/>
  <c r="J10"/>
  <c i="2" r="S66"/>
  <c r="S20"/>
  <c i="5" r="S174"/>
  <c r="S27"/>
  <c i="3" r="J11"/>
  <c i="1" r="F21"/>
  <c i="3" r="S80"/>
  <c r="S23"/>
  <c i="4" r="J10"/>
  <c r="S11"/>
  <c i="1" r="S22"/>
  <c i="2" r="J10"/>
  <c r="S11"/>
  <c i="1" r="S20"/>
  <c i="2" r="L20"/>
  <c r="J67"/>
  <c i="3" r="J37"/>
  <c i="4" r="S89"/>
  <c r="S23"/>
  <c r="L90"/>
  <c r="L23"/>
  <c i="5" r="J10"/>
  <c r="S11"/>
  <c i="1" r="S23"/>
  <c i="5" r="J39"/>
  <c r="L55"/>
  <c r="L22"/>
  <c r="S38"/>
  <c r="S20"/>
  <c r="L106"/>
  <c r="J106"/>
  <c r="J107"/>
  <c i="4" r="L20"/>
  <c r="L81"/>
  <c r="J81"/>
  <c r="J82"/>
  <c i="3" r="S36"/>
  <c r="S20"/>
  <c r="L98"/>
  <c r="J98"/>
  <c r="J99"/>
  <c i="5" r="L39"/>
  <c r="L20"/>
  <c i="3" r="L166"/>
  <c r="J166"/>
  <c r="J167"/>
  <c i="5" r="S54"/>
  <c r="S22"/>
  <c i="3" l="1" r="S11"/>
  <c i="1" r="S21"/>
  <c i="3" r="R11"/>
  <c i="4" r="J11"/>
  <c i="1" r="F22"/>
  <c r="F13"/>
  <c i="5" r="R11"/>
  <c i="1" r="D20"/>
  <c r="D21"/>
  <c r="D22"/>
  <c i="4" r="R11"/>
  <c r="S81"/>
  <c r="S22"/>
  <c i="3" r="S98"/>
  <c r="S24"/>
  <c i="5" r="S98"/>
  <c r="S25"/>
  <c i="3" r="S166"/>
  <c r="S25"/>
  <c i="5" r="J11"/>
  <c i="1" r="F23"/>
  <c i="3" r="S52"/>
  <c r="S22"/>
  <c i="5" r="S106"/>
  <c r="S26"/>
  <c i="1" r="D23"/>
  <c l="1" r="F11"/>
</calcChain>
</file>

<file path=xl/sharedStrings.xml><?xml version="1.0" encoding="utf-8"?>
<sst xmlns="http://schemas.openxmlformats.org/spreadsheetml/2006/main">
  <si>
    <t>SOUHRNNÝ LIST STAVBY</t>
  </si>
  <si>
    <t>STAVBA</t>
  </si>
  <si>
    <t>TÚ_M_070 - Rekonstrukce mostu ev.č. 209-010a přes Ohři v Lokti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</si>
  <si>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</si>
  <si>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</si>
  <si>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</si>
  <si>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</si>
  <si>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</si>
  <si>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</si>
  <si>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</si>
  <si>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</si>
  <si>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</si>
  <si>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</si>
  <si>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</si>
  <si>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</si>
  <si>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</si>
  <si>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</si>
  <si>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</si>
  <si>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</t>
  </si>
  <si>
    <t xml:space="preserve">Vedlejší a ostatní náklady </t>
  </si>
  <si>
    <t>SO01</t>
  </si>
  <si>
    <t>Sanace pohledových ploch</t>
  </si>
  <si>
    <t>SO02</t>
  </si>
  <si>
    <t>Sanace nosné konstrukce</t>
  </si>
  <si>
    <t>SO03</t>
  </si>
  <si>
    <t>Opravy dilatačních závěrů</t>
  </si>
  <si>
    <t>SOUPIS PRACÍ</t>
  </si>
  <si>
    <t xml:space="preserve">Objekt: </t>
  </si>
  <si>
    <t xml:space="preserve">Celková cena (bez DPH): </t>
  </si>
  <si>
    <t xml:space="preserve">SO00 - Vedlejší a ostatní náklady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</si>
  <si>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</si>
  <si>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</si>
  <si>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</si>
  <si>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</si>
  <si>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</si>
  <si>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</si>
  <si>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</si>
  <si>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</si>
  <si>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</si>
  <si>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</si>
  <si>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</si>
  <si>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</si>
  <si>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</si>
  <si>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</si>
  <si>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</si>
  <si>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</si>
  <si>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</si>
  <si>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</si>
  <si>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</si>
  <si>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</si>
  <si>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</si>
  <si>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</si>
  <si>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</si>
  <si>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02851</t>
  </si>
  <si>
    <t>PRŮZKUMNÉ PRÁCE DIAGNOSTIKY KONSTRUKCÍ NA POVRCHU</t>
  </si>
  <si>
    <t>- určení typu sanace omítky - umělý kámen</t>
  </si>
  <si>
    <t>zahrnuje veškeré náklady spojené s objednatelem požadovanými pracemi</t>
  </si>
  <si>
    <t>02910</t>
  </si>
  <si>
    <t>OSTATNÍ POŽADAVKY - ZEMĚMĚŘIČSKÁ MĚŘENÍ</t>
  </si>
  <si>
    <t>- zaměření skutečného stavu po dokončení stavby, vč. zákresu do katastrální mapy, formáty DWG či DGN (otevřené i uzavřené formáty)</t>
  </si>
  <si>
    <t>1 = 1,000000 =&gt; A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</si>
  <si>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</si>
  <si>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</si>
  <si>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</si>
  <si>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</si>
  <si>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02943</t>
  </si>
  <si>
    <t>OSTATNÍ POŽADAVKY - VYPRACOVÁNÍ RDS</t>
  </si>
  <si>
    <t>- vypracování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</si>
  <si>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</si>
  <si>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</si>
  <si>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</si>
  <si>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02953</t>
  </si>
  <si>
    <t>OSTATNÍ POŽADAVKY - HLAVNÍ MOSTNÍ PROHLÍDKA</t>
  </si>
  <si>
    <t>KUS</t>
  </si>
  <si>
    <t>- první hlavní prohlídka po rekonstrukci_x000d_
- včetně zanesení do BMS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</si>
  <si>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</si>
  <si>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</si>
  <si>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</t>
  </si>
  <si>
    <t>- dle podmínek uvedených v ZD,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</si>
  <si>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</si>
  <si>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</si>
  <si>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</si>
  <si>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</si>
  <si>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</si>
  <si>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</si>
  <si>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</si>
  <si>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SO01 - Sanace pohledových ploch</t>
  </si>
  <si>
    <t>všeobecné konstrukce a práce</t>
  </si>
  <si>
    <t>Zemní práce</t>
  </si>
  <si>
    <t>Svislé konstrukce</t>
  </si>
  <si>
    <t>Úpravy povrchů, podlahy, výplně otvorů</t>
  </si>
  <si>
    <t>Přidružená stavební výroba</t>
  </si>
  <si>
    <t>Ostatní konstrukce a práce</t>
  </si>
  <si>
    <t>0 - všeobecné konstrukce a práce</t>
  </si>
  <si>
    <t>03610</t>
  </si>
  <si>
    <t>DOPRAVNÍ ZAŘÍZENÍ - AUTOMOBILY</t>
  </si>
  <si>
    <t>- mobilní plošina pro sanaci pohledových ploch (případně speciální mobilní lešení pro zajištění sanace vnějších ploch mostu v prostoru nad řekou Ohře) _x000d_
- kompletní dodávka, včetně pronájmu na celou dobu dle potřeb zhotovitele</t>
  </si>
  <si>
    <t>zahrnuje objednatelem povolené náklady na dopravní zařízení zhotovitele</t>
  </si>
  <si>
    <t>1 - Zemní práce</t>
  </si>
  <si>
    <t>11120</t>
  </si>
  <si>
    <t>ODSTRANĚNÍ KŘOVIN</t>
  </si>
  <si>
    <t>M2</t>
  </si>
  <si>
    <t>- včetně odvozu a likvidace 
- podél kam. křídel a u skluzu opěry Loket</t>
  </si>
  <si>
    <t>170 = 170,000000 =&gt; A</t>
  </si>
  <si>
    <t>odstranění křovin a stromů do průměru 100 mm doprava dřevin bez ohledu na vzdálenost
spálení na hromadách nebo štěpkování</t>
  </si>
  <si>
    <t>3 - Svislé konstrukce</t>
  </si>
  <si>
    <t>348324</t>
  </si>
  <si>
    <t>ZÁBRADLÍ A ZÁBRADEL ZÍDKY ZE ŽELEZOBET DO C25/30</t>
  </si>
  <si>
    <t>M3</t>
  </si>
  <si>
    <t>- doplnění zábradlí</t>
  </si>
  <si>
    <t>2 = 2,000000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</si>
  <si>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výztuže, kotevních, doplňkových konstrukcí a vybavení,
- úpravy povrchu pro položení požadované izolace, povlaků a nátěrů, případně vyspravení,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proudů.
- případné zřízení spojovací vrstvy u základů,
- úpravy pro osazení zařízení ochrany konstrukce proti vlivu bludných proudů.</t>
  </si>
  <si>
    <t>6 - Úpravy povrchů, podlahy, výplně otvorů</t>
  </si>
  <si>
    <t>62543</t>
  </si>
  <si>
    <t>a</t>
  </si>
  <si>
    <t>ÚPRAVA POVRCHŮ VNĚJŠ KONSTR BETON OMÍTKOU Z UMĚL KAMENE</t>
  </si>
  <si>
    <t>SANACE - TYP 2_x000d_
- omítka s drobnými trhlinkami 0,5 - 1mm - očištění plochy, vymytí trhlinek vodou a jejich ponechání bez tmelení</t>
  </si>
  <si>
    <t>0,30*5895 = 1768,500000 =&gt; A</t>
  </si>
  <si>
    <t>položka zahrnuje:
dodávku veškerého materiálu potřebného pro předepsanou úpravu v předepsané kvalitě nutné vyspravení podkladu, případně zatření spar zdiva
položení vrstvy v předepsané tloušťce potřebná lešení a podpěrné konstrukce</t>
  </si>
  <si>
    <t>b</t>
  </si>
  <si>
    <t>SANACE - TYP 3_x000d_
- omítka s trhlinkami - větší než 1 mm - očištění + vymytí trhlin + zatmelení trhlin</t>
  </si>
  <si>
    <t>(0,15+0,2)*5895 = 2063,250000 =&gt; A</t>
  </si>
  <si>
    <t>c</t>
  </si>
  <si>
    <t>SANACE - TYP 4_x000d_
- oddělení omítky od podkladu (odfouknutá omítka) - očištění + injektáž pro přichycení k podkladu</t>
  </si>
  <si>
    <t>0,25*5895 = 1473,750000 =&gt; A</t>
  </si>
  <si>
    <t>d</t>
  </si>
  <si>
    <t>SANACE - TYP 5_x000d_
1) odpadlá omítka - očištění + nanesení sanační směsi + povrchová úprava v zatuhlém stavu_x000d_
_x000d_
2) provedení nové omítky umělým kamenem v místě starých stožárů VO (z položky 97617.a)_x000d_
3) provedení nové omítky umělým kamenem v místě odstranění zbytků osvětlení schodiště (z položky 97617.b)</t>
  </si>
  <si>
    <t xml:space="preserve">1)   0,20*5895 = 1179,000000 =&gt; A _x000d_
2)  2 = 2,000000 =&gt; B _x000d_
3)  0,5   = 0,500000 =&gt; C _x000d_
A+B+C = 1181,500000 =&gt; D</t>
  </si>
  <si>
    <t>62745</t>
  </si>
  <si>
    <t>SPÁROVÁNÍ STARÉHO ZDIVA CEMENTOVOU MALTOU</t>
  </si>
  <si>
    <t>- přespárování kamenného zdiva</t>
  </si>
  <si>
    <t>levé křídlo 187 = 187,000000 =&gt; A _x000d_
pravé křídlo 292 = 292,000000 =&gt; B _x000d_
zídka v oblouku pod zábradlím 25 = 25,000000 =&gt; C _x000d_
Celkem: A+B+C = 504,000000 =&gt; D</t>
  </si>
  <si>
    <t>položka zahrnuje:
dodávku veškerého materiálu potřebného pro předepsanou úpravu v předepsané kvalitě vyčištění spar (vyškrábání), vypláchnutí spar vodou, očištění povrchu
spárování
odklizení suti a přebytečného materiálu potřebná lešení</t>
  </si>
  <si>
    <t>7 - Přidružená stavební výroba</t>
  </si>
  <si>
    <t>78312</t>
  </si>
  <si>
    <t>PROTIKOROZ OCHRANA OCEL KONSTR NÁTĚREM VÍCEVRST</t>
  </si>
  <si>
    <t>- včetně přípravy podkladu</t>
  </si>
  <si>
    <t>zábradlí na křídle_x000d_
20 = 20,000000 =&gt; A _x000d_
nátěr stožárů VO_x000d_
12*2,15 = 25,800000 =&gt; B _x000d_
Celkem: A+B = 45,800000 =&gt; C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</si>
  <si>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</si>
  <si>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78381</t>
  </si>
  <si>
    <t>NÁTĚRY BETON KONSTR TYP S1 (OS-A)</t>
  </si>
  <si>
    <t>- hydrofobní nátěr</t>
  </si>
  <si>
    <t>6247 = 6247,000000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</si>
  <si>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</si>
  <si>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93610</t>
  </si>
  <si>
    <t>DROBNÉ DOPLŇK KONSTR DŘEVĚNÉ</t>
  </si>
  <si>
    <t>- Nájezdové klíny
- Nájezdové klíny z dubového dřeva výšky 0,12m délka 3,00m. Nájezd na klíny bude proveden plynule v podélném i příčném směru. Klíny budou na začátku a konci označeny výraznou barvou. (Barva bude nanesena v dílně)</t>
  </si>
  <si>
    <t xml:space="preserve">- dílenská dokumentace, včetně technologického předpisu spojování,
- dodání dřeva v požadované kvalitě a výroba konstrukce (vč. pomůcek,  přípravků a prostředků pro výrobu) bez ohledu na náročnost a její objem, dílenská montáž, montážní dokumentace,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 otvorů, ochranných a bezpečnostních opatření a základů pro tyto konstrukce a lešení,
- jakákoliv doprava a manipulace dílců a montážních sestav, včetně dopravy konstrukce z
výrobny na stavbu,
- montáž konstrukce na stavbě, včetně montážních prostředků a pomůcek a zednických
výpomocí,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 kotevních  otvorů (případně podlití patních desek) maltou, betonem nebo jinou speciální hmotou, vyplnění jam zeminou,
- ošetření kotevní oblasti proti vzniku trhlin, vlivu povětrnosti a pod.,
- osazení značek, včetně jejich zaměření.
Dokumentace pro zadání stavby může dále předepsat, že cena položky ještě obsahuje např.:
- veškeré úpravy dřeva pro zlepšení jeho užitných vlastností (impregnace, zpevňování a pod.),
- veškeré druhy povrchových úprav,</t>
  </si>
  <si>
    <t>9 - Ostatní konstrukce a práce</t>
  </si>
  <si>
    <t>914121</t>
  </si>
  <si>
    <t>DOPRAVNÍ ZNAČKY ZÁKLADNÍ VELIKOSTI OCELOVÉ FÓLIE TŘ 1 - DODÁVKA A MONTÁŽ</t>
  </si>
  <si>
    <t>- včetně přesunu na druhou etapu 
- včetně demontáže</t>
  </si>
  <si>
    <t>A15 2 ks- 2 = 2,000000 =&gt; A _x000d_
B21a 2 ks- 2 = 2,000000 =&gt; B _x000d_
B21b 2 ks- 2 = 2,000000 =&gt; C _x000d_
C4a 1 ks- 1 = 1,000000 =&gt; D _x000d_
P7 1 ks- 1 = 1,000000 =&gt; E _x000d_
P8 1 ks- 1 = 1,000000 =&gt; F _x000d_
E13"Přejdi na druhý chodník" 2 ks- 2 = 2,000000 =&gt; G _x000d_
Celkem: A+B+C+D+E+F+G = 11,000000 =&gt; H</t>
  </si>
  <si>
    <t>položka zahrnuje:
- dodávku a montáž značek v požadovaném provedení</t>
  </si>
  <si>
    <t>914954</t>
  </si>
  <si>
    <t>SLOUP A STOJKY DZ Z JÄKL PROFPRO OCEL STOJAN DOD,MONT,DEMON</t>
  </si>
  <si>
    <t>- včetně přesunu na 2. etapu</t>
  </si>
  <si>
    <t>11 = 11,000000 =&gt; A</t>
  </si>
  <si>
    <t>položka zahrnuje:
- dodávku a montáž sloupků a upevňovacích zařízení včetně jejich osazení (betonová patka,
zemní práce)
- odstranění, demontáž a odklizení materiálu s odvozem na předepsané místo</t>
  </si>
  <si>
    <t>916111</t>
  </si>
  <si>
    <t>DOPRAV SVĚTLO VÝSTRAŽ SAMOSTATNÉ - DOD A MONTÁŽ</t>
  </si>
  <si>
    <t>- včetně demontáže</t>
  </si>
  <si>
    <t>5 = 5,000000 =&gt; A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</si>
  <si>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</si>
  <si>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916121</t>
  </si>
  <si>
    <t>DOPRAV SVĚTLO VÝSTRAŽ SOUPRAVA 3KS - DOD A MONTÁŽ</t>
  </si>
  <si>
    <t>3 = 3,000000 =&gt; A</t>
  </si>
  <si>
    <t>916311</t>
  </si>
  <si>
    <t>DOPRAVNÍ ZÁBRANY Z2 S FÓLIÍ TŘ 1 - DOD A MONTÁŽ</t>
  </si>
  <si>
    <t>- souprava 3ks halogen. běžících světel se zdrojem na Z2,včetně podstavců a sloupků (akubedna malá),včetně přesunu na 2.etapu_x000d_
- včetně demontáže</t>
  </si>
  <si>
    <t>položka zahrnuje:
- dodání zařízení v předepsaném provedení včetně jejich osazení
- údržbu po celou dobu trvání funkce, náhradu zničených nebo ztracených kusů, nutnou opravu poškozených částí</t>
  </si>
  <si>
    <t>916331</t>
  </si>
  <si>
    <t>SMĚROVACÍ DESKY Z4 JEDNOSTR S FÓLIÍ TŘ 1 - DOD A MONTÁŽ</t>
  </si>
  <si>
    <t>- včetně podstavců a sloupků, včetně přesunu na 2. etapu
- včetně demontáže</t>
  </si>
  <si>
    <t>14 = 14,000000 =&gt; A</t>
  </si>
  <si>
    <t>936314</t>
  </si>
  <si>
    <t>DROBNÉ DOPLŇK KONSTR BETON MONOLIT DO C25/30</t>
  </si>
  <si>
    <t>Zbytky starých stožárů jsou ukotveny přes celou šířku zábradlí. Budou opatrně vybourány (viz položka 97617), v zábradlí bude doplněna výztuž a otvor bude vybetonován. _x000d_
Pro dobetonování bude použit beton C25/30-XF2, výztuž 10 425.</t>
  </si>
  <si>
    <t>1 = 1,000000 =&gt; A (4 ks)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</si>
  <si>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</si>
  <si>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93842</t>
  </si>
  <si>
    <t>OČIŠTĚNÍ ZDIVA OD VEGETACE</t>
  </si>
  <si>
    <t>položka zahrnuje očištění předepsaným způsobem včetně odklizení vzniklého odpadu</t>
  </si>
  <si>
    <t>938443</t>
  </si>
  <si>
    <t>OČIŠTĚNÍ ZDIVA OTRYSKÁNÍM TLAKOVOU VODOU DO 1000 BARŮ</t>
  </si>
  <si>
    <t>- očištění sanovaných zídek - tlak viz TZ</t>
  </si>
  <si>
    <t>93852</t>
  </si>
  <si>
    <t>OČIŠTĚNÍ BETON KONSTR OD VEGETACE</t>
  </si>
  <si>
    <t>- šetrné dočasné odstranění břečťanu zahradnickým způsobem, včetně prostřihu a uvedení do původního stavu</t>
  </si>
  <si>
    <t>281 = 281,000000 =&gt; A</t>
  </si>
  <si>
    <t>94190</t>
  </si>
  <si>
    <t>LEHKÉ PRACOVNÍ LEŠENÍ DO 1,5 KPA</t>
  </si>
  <si>
    <t>M3OP</t>
  </si>
  <si>
    <t>9938 = 9938,000000 =&gt; A</t>
  </si>
  <si>
    <t>Položka zahrnuje dovoz, montáž, údržbu, opotřebení (nájemné), demontáž, konzervaci, odvoz.</t>
  </si>
  <si>
    <t>97617</t>
  </si>
  <si>
    <t>VYBOURÁNÍ DROBNÝCH PŘEDMĚTŮ KOVOVÝCH</t>
  </si>
  <si>
    <t>- včetně odvozu do sběrného dvora, zbytky starých stožárů_x000d_
- popř. včetně likvidace podružných částí</t>
  </si>
  <si>
    <t>4 = 4,000000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</si>
  <si>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</si>
  <si>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- včetně odvozu do sběrného dvora, zbytky starého osvětlení v místě schodiště _x000d_
- popř. včetně likvidace podružných částí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</si>
  <si>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položka zahrnuje veškeré další práce plynoucí z technologického předpisu a z platných předpisů</t>
  </si>
  <si>
    <t>SO02 - Sanace nosné konstrukce</t>
  </si>
  <si>
    <t>Potrubí</t>
  </si>
  <si>
    <t>11090</t>
  </si>
  <si>
    <t>VŠEOBECNÉ VYKLIZENÍ OSTATNÍCH PLOCH</t>
  </si>
  <si>
    <t>- vyklizení vnitřku mostu- včetně odvozu na skládku (nebezpečný odpad) a včetně poplatku za uložení na skládce</t>
  </si>
  <si>
    <t>130*3,5*2 = 910,000000 =&gt; A</t>
  </si>
  <si>
    <t>zahrnuje odstranění všech překážek pro uskutečnění stavby</t>
  </si>
  <si>
    <t>626111</t>
  </si>
  <si>
    <t>REPROFILACE PODHLEDŮ, SVISLÝCH PLOCH SANAČNÍ MALTOU JEDNOVRST TL 10MM</t>
  </si>
  <si>
    <t>NK 20%</t>
  </si>
  <si>
    <t>7360*0,2 = 1472,000000 =&gt; A</t>
  </si>
  <si>
    <t>626112</t>
  </si>
  <si>
    <t>REPROFILACE PODHLEDŮ, SVISLÝCH PLOCH SANAČNÍ MALTOU JEDNOVRST TL 20MM</t>
  </si>
  <si>
    <t>NK 15%</t>
  </si>
  <si>
    <t>7360*0,15 = 1104,000000 =&gt; A</t>
  </si>
  <si>
    <t>626113</t>
  </si>
  <si>
    <t>REPROFILACE PODHLEDŮ, SVISLÝCH PLOCH SANAČNÍ MALTOU JEDNOVRST TL 30MM</t>
  </si>
  <si>
    <t>1) NK 10%_x000d_
2) stávající schodiště v obloucích (oprava poškozených částí)</t>
  </si>
  <si>
    <t>1) 7360*0,1 = 736,000000 =&gt; A _x000d_
2) 10 = 10,000000 =&gt; B _x000d_
A+B = 746,000000 =&gt; C</t>
  </si>
  <si>
    <t>62631</t>
  </si>
  <si>
    <t>SPOJOVACÍ MŮSTEK MEZI STARÝM A NOVÝM BETONEM</t>
  </si>
  <si>
    <t>NK 45%</t>
  </si>
  <si>
    <t>7360*0,45 = 3312,000000 =&gt; A</t>
  </si>
  <si>
    <t>62641</t>
  </si>
  <si>
    <t>SJEDNOCUJÍCÍ STĚRKA JEMNOU MALTOU TL CCA 2MM</t>
  </si>
  <si>
    <t>- schodiště</t>
  </si>
  <si>
    <t>138,1 = 138,100000 =&gt; A</t>
  </si>
  <si>
    <t>62652</t>
  </si>
  <si>
    <t>OCHRANA VÝZTUŽE PŘI NEDOSTATEČNÉM KRYTÍ</t>
  </si>
  <si>
    <t>položka zahrnuje:
dodávku veškerého materiálu potřebného pro předepsanou úpravu v předepsané kvalitě položení vrstvy v předepsané tloušťce
potřebná lešení a podpěrné konstrukce</t>
  </si>
  <si>
    <t>- včetně přípravy povrchu</t>
  </si>
  <si>
    <t>78382</t>
  </si>
  <si>
    <t>NÁTĚRY BETON KONSTR TYP S2 (OS-B)</t>
  </si>
  <si>
    <t>- ochranný a sjednocující nátěr</t>
  </si>
  <si>
    <t>7360 = 7360,000000 =&gt; A</t>
  </si>
  <si>
    <t>8 - Potrubí</t>
  </si>
  <si>
    <t>87914</t>
  </si>
  <si>
    <t xml:space="preserve">POTRUBÍ ODPADNÍ MOSTNÍCH OBJEKTŮ Z PLAST TRUB  DN DO 200 MM</t>
  </si>
  <si>
    <t>M</t>
  </si>
  <si>
    <t>- oprava stávajícího dešťového potrubí</t>
  </si>
  <si>
    <t xml:space="preserve">- výrobní dokumentaci (včetně technologického předpisu)_x000d_
- dodání veškerého instalačního a  pomocného  materiálu  (trouby,  trubky,  armatury,  tvarové  kusy,  spojovací a těsnící materiál a pod.), podpěrných, závěsných, upevňovacích prvků, včetně potřebných úprav_x000d_
- zednické výpomoci, jako je vysekávání kapes a rýh, jejich vyplnění a začištění_x000d_
- úprava podkladu a osazení podpěr, osazení a očištění podkladu a podpěr_x000d_
- zřízení plně funkční instalace, kompletní soustavy, podle příslušného technologického předpisu_x000d_
- zřízení instalace i jednotlivých částí po etapách, včetně pracovních spar a spojů_x000d_
- úprava a příprava prostupů, okolí podpěr, zaústění a napojení a upevnění odpadních výustek_x000d_
- ochrana potrubí nátěrem, včetně úpravy povrchu, případně izolací_x000d_
- úprava, očištění a ošetření prostoru kolem instalace_x000d_
- provedení požadovaných zkoušek vodotěsnosti</t>
  </si>
  <si>
    <t>93133</t>
  </si>
  <si>
    <t>TĚSNĚNÍ DILATAČNÍCH SPAR POLYURETANOVÝM TMELEM</t>
  </si>
  <si>
    <t>2,5 = 2,500000 =&gt; A</t>
  </si>
  <si>
    <t>položka zahrnuje dodávku a osazení předepsaného materiálu, očištění ploch spáry před úpravou, očištění okolí spáry po úpravě
nezahrnuje těsnící profil</t>
  </si>
  <si>
    <t>93151</t>
  </si>
  <si>
    <t>MOSTNÍ ZÁVĚRY POVRCHOVÉ POSUN DO 60MM</t>
  </si>
  <si>
    <t>2*(1,5+2*0,1) = 3,400000 =&gt; A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</si>
  <si>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</si>
  <si>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932121</t>
  </si>
  <si>
    <t>PROTIDOTYKOVÉ ZÁBRANY SÍŤOVÉ - ZŘÍZENÍ S DODÁNÍM</t>
  </si>
  <si>
    <t>- ochranné sítě proti ptákům - oka max. 40 x 40 mm, síť upnutá do lankového rámu_x000d_
- rám, kotvící a napínací prvky z pozinkovaného nebo nerez materiálu_x000d_
- sítě/pletivo kotveny k betonovým obloukům a příčným trámům mezi oblouky (nad příčnými trámy budou sítě přerušeny)_x000d_
- včetně ochrany proti UV záření a povětrnostním vlivům _x000d_
- včetně dopravy a nákupu</t>
  </si>
  <si>
    <t>(130+10+10)*(2,1+2*0,3) = 405,000000 =&gt; A</t>
  </si>
  <si>
    <t>1. Položka obsahuje:
– veškerý materiál, výrobky a polotovary, včetně mimostaveništní a vnitrostaveništní dopravy (rovněž přesuny), včetně naložení a složení, zřízení zábrany
2. Položka neobsahuje:
X
3. Způsob měření:
Měří se plocha v metrech čtverečných.</t>
  </si>
  <si>
    <t>93653</t>
  </si>
  <si>
    <t>MOSTNÍ ODVODŇOVACÍ SOUPRAVA</t>
  </si>
  <si>
    <t>- repase-pročištění, nátěr oceli včetně přípravy podkladu na schodišti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</si>
  <si>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</si>
  <si>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93851</t>
  </si>
  <si>
    <t>OČIŠTĚNÍ BETON KONSTR UMYTÍM VODOU</t>
  </si>
  <si>
    <t>- dočištění betonových konstrukcí ručně _x000d_
NK 25%</t>
  </si>
  <si>
    <t>7360*0,25 = 1840,000000 =&gt; A</t>
  </si>
  <si>
    <t>5702 = 5702,000000 =&gt; A</t>
  </si>
  <si>
    <t>96785</t>
  </si>
  <si>
    <t>VYBOURÁNÍ MOSTNÍCH DILATAČNÍCH ZÁVĚRŮ</t>
  </si>
  <si>
    <t>- včetně odvozu na skládku a včetně poplatku za uložení na skládce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</si>
  <si>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</si>
  <si>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SO03 - Opravy dilatačních závěrů</t>
  </si>
  <si>
    <t>Základy</t>
  </si>
  <si>
    <t>Vodorovné konstrukce</t>
  </si>
  <si>
    <t>Komunikace</t>
  </si>
  <si>
    <t>014102</t>
  </si>
  <si>
    <t>POPLATKY ZA SKLÁDKU</t>
  </si>
  <si>
    <t>t</t>
  </si>
  <si>
    <t>suť - ochrana izolace_x000d_
suť - beton</t>
  </si>
  <si>
    <t>z položky 11333: 0,397*2,2 = 0,873400 =&gt; A _x000d_
z položky 96615: 2,886*2,2 = 6,349200 =&gt; B</t>
  </si>
  <si>
    <t>zahrnuje veškeré poplatky provozovateli skládky související s uložením odpadu na skládce.</t>
  </si>
  <si>
    <t>11333</t>
  </si>
  <si>
    <t>ODSTRANĚNÍ PODKLADU ZPEVNĚNÝCH PLOCH S ASFALT POJIVEM</t>
  </si>
  <si>
    <t>- odstranění ochrany izolace z AB ve vozovkové části_x000d_
- včetně naložení, odvozu a uložení na skládce_x000d_
- poplatek za uložení na skládce v položce 014102</t>
  </si>
  <si>
    <t>0,8*6,2*0,04*2 = 0,396800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</si>
  <si>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</si>
  <si>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2 - Základy</t>
  </si>
  <si>
    <t>21341</t>
  </si>
  <si>
    <t>DRENÁŽNÍ VRSTVY Z PLASTBETONU (PLASTMALTY)</t>
  </si>
  <si>
    <t>- pod obrubníkem a vsakovací vrstva nad drenážními trubičkami</t>
  </si>
  <si>
    <t>0,27*0,05*2*4+0,2*0,4*0,04*4 = 0,120800 =&gt; A</t>
  </si>
  <si>
    <t>Položka zahrnuje:
- dodávku předepsaného materiálu pro drenážní vrstvu, včetně mimostaveništní a vnitrostaveništní dopravy
- provedení drenážní vrstvy předepsaných rozměrů a předepsaného tvaru</t>
  </si>
  <si>
    <t>4 - Vodorovné konstrukce</t>
  </si>
  <si>
    <t>457314</t>
  </si>
  <si>
    <t>VYROVNÁVACÍ A SPÁDOVÝ PROSTÝ BETON C25/30</t>
  </si>
  <si>
    <t>- výplňový beton kolem chrániček v chodníku</t>
  </si>
  <si>
    <t>1,64*2*0,22*4 = 2,886400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</si>
  <si>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</si>
  <si>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5 - Komunikace</t>
  </si>
  <si>
    <t>56413</t>
  </si>
  <si>
    <t>VOZOVKOVÉ VRSTVY Z ASFALTOCEMENT BETONU TL 40MM</t>
  </si>
  <si>
    <t>- ochrana izolace pod vozovkou</t>
  </si>
  <si>
    <t>0,8*6,2*2 = 9,920000 =&gt; A</t>
  </si>
  <si>
    <t xml:space="preserve">- dodání asfaltové směsi s vysokou mezerovitostí v požadované kvalitě  a tekuté malty specifického složení na bázi cementu
- očištění podkladu
- uložení směsi dle předepsaného technologického předpisu a zhutnění vrstvy v předepsané tloušťce, prolití nebo zavibrování výplňové malty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</si>
  <si>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587201</t>
  </si>
  <si>
    <t>PŘEDLÁŽDĚNÍ KRYTU Z VELKÝCH KOSTEK</t>
  </si>
  <si>
    <t>- chodník - rozebrání, uložení kostek na mezideponii, nová ložná vrstva a výplň spár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</si>
  <si>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</si>
  <si>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587203</t>
  </si>
  <si>
    <t>PŘEDLÁŽDĚNÍ KRYTU Z MOZAIKOVÝCH KOSTEK</t>
  </si>
  <si>
    <t xml:space="preserve">-  chodník - rozebrání, uložení kostek na mezideponii, nová ložná vrstva a výplň spár</t>
  </si>
  <si>
    <t>1,64*2*4 = 13,120000 =&gt; A</t>
  </si>
  <si>
    <t>711422</t>
  </si>
  <si>
    <t>IZOLACE MOSTOVEK POD VOZOVKOU ASFALTOVÝMI PÁSY</t>
  </si>
  <si>
    <t>- zesílení izolace pásem šířky 0,5m s průtažností min.30% včetně separační vložky z Al folie</t>
  </si>
  <si>
    <t>0,5*6,2*2 = 6,200000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</si>
  <si>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</si>
  <si>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</si>
  <si>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</si>
  <si>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- zesílení izolace v chodníku pásem šířky 0,5m s průtažností min.30%, včetně separační vrtsvy z AL folie</t>
  </si>
  <si>
    <t>(1,8*0,5+0,4*0,5)*4 = 4,400000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</si>
  <si>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</si>
  <si>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76421</t>
  </si>
  <si>
    <t>OPLECHOVÁNÍ A LEMOVÁNÍ KONSTRUKCÍ Z POZINKOVANÉHO PLECHU</t>
  </si>
  <si>
    <t>- nerezový plech 
- krycí plech spáry v parapetu - kompletní dodávka včetně kotvení-vrty, šrouby, kotvy</t>
  </si>
  <si>
    <t>viz příloha č. 4:_x000d_
0,1942+0,0315+0,0180 = 0,243700 =&gt; A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</si>
  <si>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
- Položka zahrnuje veškerý materiál, výrobky a polotovary, včetně mimostaveništní a vnitrostaveništní dopravy (rovněž přesuny), včetně naložení a složení,případně s uložením.</t>
  </si>
  <si>
    <t>87415</t>
  </si>
  <si>
    <t>POTRUBÍ Z TRUB PLAST ODPAD DN DO 50MM</t>
  </si>
  <si>
    <t>- napojení odvodňovacích trubiček do ležatého svodu, včetně navrtávek, včetně závěsů potrubí</t>
  </si>
  <si>
    <t>příloha č. 5:_x000d_
7*2 = 14,000000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</si>
  <si>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</si>
  <si>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917426</t>
  </si>
  <si>
    <t>CHODNÍKOVÉ OBRUBY Z KAMENNÝCH OBRUBNÍKŮ ŠÍŘ 250MM</t>
  </si>
  <si>
    <t>- ÚPRAVA STÁVAJÍCÍHO KAMEN. OBRUBNÍKU
- vybourání, uložení na mezideponii, úprava obrubníku , osazení do drenážního plast betonu</t>
  </si>
  <si>
    <t>2*4 = 8,000000 =&gt; A</t>
  </si>
  <si>
    <t>Položka zahrnuje:
dodání a pokládku kamenných obrubníků o rozměrech předepsaných zadávací dokumentací betonové lože i boční betonovou opěrku.</t>
  </si>
  <si>
    <t>93132</t>
  </si>
  <si>
    <t>TĚSNĚNÍ DILATAČ SPAR ASF ZÁLIVKOU MODIFIK</t>
  </si>
  <si>
    <t>- pružná zálivka MZ v chodníku</t>
  </si>
  <si>
    <t>(0,3*0,035)*1,8*4 = 0,075600 =&gt; A</t>
  </si>
  <si>
    <t>93140</t>
  </si>
  <si>
    <t>MOSTNÍ ZÁVĚRY PODPOVRCHOVÉ</t>
  </si>
  <si>
    <t xml:space="preserve">- podpovrchový mostní závěr včetně osazení, kotvení a napojení -  viz TZ</t>
  </si>
  <si>
    <t>(1,8*2+6,2)*2 = 19,600000 =&gt; A</t>
  </si>
  <si>
    <t>93650</t>
  </si>
  <si>
    <t>DROBNÉ DOPLŇK KONSTR KOVOVÉ</t>
  </si>
  <si>
    <t>KG</t>
  </si>
  <si>
    <t>- úprava kotevní lišty 40x4 v chodníkové části, včetně případného překotvení</t>
  </si>
  <si>
    <t>20 = 20,000000 =&gt; A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</si>
  <si>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</si>
  <si>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936541</t>
  </si>
  <si>
    <t>MOSTNÍ ODVODŇOVACÍ TRUBKA (POVRCHŮ IZOLACE) Z NEREZ OCELI</t>
  </si>
  <si>
    <t>- komplet odvodňovací trubičky izolace včetně osazení
- včetně zhotovení vrtů d=70 mm, délky 0,4 m pro odvodňovací trubičky v ŽB konstukci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</si>
  <si>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</si>
  <si>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 xml:space="preserve">- uvnitř konstrukce pod jedním MZ  pro zaústění odvodňovacích trubiček, včetně přesunu pod druhý MZ</t>
  </si>
  <si>
    <t>13*7*3,35 = 304,850000 =&gt; A</t>
  </si>
  <si>
    <t>96615</t>
  </si>
  <si>
    <t>BOURÁNÍ KONSTRUKCÍ Z PROSTÉHO BETONU</t>
  </si>
  <si>
    <t>- vybourání betonu v chodnících_x000d_
- včetně naložení, odvozu a uložení na skládce_x000d_
- poplatek za uložení na skládce v položce 014102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</si>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</sst>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SO00'!J10</f>
        <v>0</v>
      </c>
      <c r="E20" s="26"/>
      <c r="F20" s="25">
        <f>('0 - SO00'!J11)</f>
        <v>0</v>
      </c>
      <c r="G20" s="12"/>
      <c r="H20" s="2"/>
      <c r="I20" s="2"/>
      <c r="S20" s="27">
        <f>ROUND('0 - SO00'!S11,4)</f>
        <v>0</v>
      </c>
    </row>
    <row r="21">
      <c r="A21" s="9"/>
      <c r="B21" s="23" t="s">
        <v>20</v>
      </c>
      <c r="C21" s="24" t="s">
        <v>21</v>
      </c>
      <c r="D21" s="25">
        <f>'1 - SO01'!J10</f>
        <v>0</v>
      </c>
      <c r="E21" s="26"/>
      <c r="F21" s="25">
        <f>('1 - SO01'!J11)</f>
        <v>0</v>
      </c>
      <c r="G21" s="12"/>
      <c r="H21" s="2"/>
      <c r="I21" s="2"/>
      <c r="S21" s="27">
        <f>ROUND('1 - SO01'!S11,4)</f>
        <v>0</v>
      </c>
    </row>
    <row r="22">
      <c r="A22" s="9"/>
      <c r="B22" s="23" t="s">
        <v>22</v>
      </c>
      <c r="C22" s="24" t="s">
        <v>23</v>
      </c>
      <c r="D22" s="25">
        <f>'2 - SO02'!J10</f>
        <v>0</v>
      </c>
      <c r="E22" s="26"/>
      <c r="F22" s="25">
        <f>('2 - SO02'!J11)</f>
        <v>0</v>
      </c>
      <c r="G22" s="12"/>
      <c r="H22" s="2"/>
      <c r="I22" s="2"/>
      <c r="S22" s="27">
        <f>ROUND('2 - SO02'!S11,4)</f>
        <v>0</v>
      </c>
    </row>
    <row r="23">
      <c r="A23" s="9"/>
      <c r="B23" s="23" t="s">
        <v>24</v>
      </c>
      <c r="C23" s="24" t="s">
        <v>25</v>
      </c>
      <c r="D23" s="25">
        <f>'3 - SO03'!J10</f>
        <v>0</v>
      </c>
      <c r="E23" s="26"/>
      <c r="F23" s="25">
        <f>('3 - SO03'!J11)</f>
        <v>0</v>
      </c>
      <c r="G23" s="12"/>
      <c r="H23" s="2"/>
      <c r="I23" s="2"/>
      <c r="S23" s="27">
        <f>ROUND('3 - SO03'!S11,4)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'!A11" display="'SO00"/>
    <hyperlink ref="B21" location="'1 - SO01'!A11" display="'SO01"/>
    <hyperlink ref="B22" location="'2 - SO02'!A11" display="'SO02"/>
    <hyperlink ref="B23" location="'3 - SO03'!A11" display="'SO03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 t="s">
        <v>3</v>
      </c>
      <c r="E26" s="42" t="s">
        <v>45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3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48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49</v>
      </c>
      <c r="C29" s="1"/>
      <c r="D29" s="1"/>
      <c r="E29" s="49" t="s">
        <v>50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51</v>
      </c>
      <c r="C30" s="51"/>
      <c r="D30" s="51"/>
      <c r="E30" s="52" t="s">
        <v>52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53</v>
      </c>
      <c r="D31" s="42" t="s">
        <v>3</v>
      </c>
      <c r="E31" s="42" t="s">
        <v>54</v>
      </c>
      <c r="F31" s="42" t="s">
        <v>3</v>
      </c>
      <c r="G31" s="43" t="s">
        <v>46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55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48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49</v>
      </c>
      <c r="C34" s="1"/>
      <c r="D34" s="1"/>
      <c r="E34" s="49" t="s">
        <v>56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51</v>
      </c>
      <c r="C35" s="51"/>
      <c r="D35" s="51"/>
      <c r="E35" s="52" t="s">
        <v>52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57</v>
      </c>
      <c r="D36" s="42"/>
      <c r="E36" s="42" t="s">
        <v>58</v>
      </c>
      <c r="F36" s="42" t="s">
        <v>3</v>
      </c>
      <c r="G36" s="43" t="s">
        <v>46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59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48</v>
      </c>
      <c r="C38" s="1"/>
      <c r="D38" s="1"/>
      <c r="E38" s="49" t="s">
        <v>60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49</v>
      </c>
      <c r="C39" s="1"/>
      <c r="D39" s="1"/>
      <c r="E39" s="49" t="s">
        <v>61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51</v>
      </c>
      <c r="C40" s="51"/>
      <c r="D40" s="51"/>
      <c r="E40" s="52" t="s">
        <v>52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62</v>
      </c>
      <c r="D41" s="42" t="s">
        <v>3</v>
      </c>
      <c r="E41" s="42" t="s">
        <v>63</v>
      </c>
      <c r="F41" s="42" t="s">
        <v>3</v>
      </c>
      <c r="G41" s="43" t="s">
        <v>46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64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48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49</v>
      </c>
      <c r="C44" s="1"/>
      <c r="D44" s="1"/>
      <c r="E44" s="49" t="s">
        <v>56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51</v>
      </c>
      <c r="C45" s="51"/>
      <c r="D45" s="51"/>
      <c r="E45" s="52" t="s">
        <v>52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65</v>
      </c>
      <c r="D46" s="42" t="s">
        <v>3</v>
      </c>
      <c r="E46" s="42" t="s">
        <v>66</v>
      </c>
      <c r="F46" s="42" t="s">
        <v>3</v>
      </c>
      <c r="G46" s="43" t="s">
        <v>46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67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48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49</v>
      </c>
      <c r="C49" s="1"/>
      <c r="D49" s="1"/>
      <c r="E49" s="49" t="s">
        <v>56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51</v>
      </c>
      <c r="C50" s="51"/>
      <c r="D50" s="51"/>
      <c r="E50" s="52" t="s">
        <v>52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68</v>
      </c>
      <c r="D51" s="42" t="s">
        <v>3</v>
      </c>
      <c r="E51" s="42" t="s">
        <v>69</v>
      </c>
      <c r="F51" s="42" t="s">
        <v>3</v>
      </c>
      <c r="G51" s="43" t="s">
        <v>46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70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48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49</v>
      </c>
      <c r="C54" s="1"/>
      <c r="D54" s="1"/>
      <c r="E54" s="49" t="s">
        <v>56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51</v>
      </c>
      <c r="C55" s="51"/>
      <c r="D55" s="51"/>
      <c r="E55" s="52" t="s">
        <v>52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71</v>
      </c>
      <c r="D56" s="42" t="s">
        <v>3</v>
      </c>
      <c r="E56" s="42" t="s">
        <v>72</v>
      </c>
      <c r="F56" s="42" t="s">
        <v>3</v>
      </c>
      <c r="G56" s="43" t="s">
        <v>73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47</v>
      </c>
      <c r="C57" s="1"/>
      <c r="D57" s="1"/>
      <c r="E57" s="49" t="s">
        <v>74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48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49</v>
      </c>
      <c r="C59" s="1"/>
      <c r="D59" s="1"/>
      <c r="E59" s="49" t="s">
        <v>75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51</v>
      </c>
      <c r="C60" s="51"/>
      <c r="D60" s="51"/>
      <c r="E60" s="52" t="s">
        <v>52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76</v>
      </c>
      <c r="D61" s="42" t="s">
        <v>3</v>
      </c>
      <c r="E61" s="42" t="s">
        <v>77</v>
      </c>
      <c r="F61" s="42" t="s">
        <v>3</v>
      </c>
      <c r="G61" s="43" t="s">
        <v>73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47</v>
      </c>
      <c r="C62" s="1"/>
      <c r="D62" s="1"/>
      <c r="E62" s="49" t="s">
        <v>78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48</v>
      </c>
      <c r="C63" s="1"/>
      <c r="D63" s="1"/>
      <c r="E63" s="49" t="s">
        <v>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49</v>
      </c>
      <c r="C64" s="1"/>
      <c r="D64" s="1"/>
      <c r="E64" s="49" t="s">
        <v>79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51</v>
      </c>
      <c r="C65" s="51"/>
      <c r="D65" s="51"/>
      <c r="E65" s="52" t="s">
        <v>52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34</v>
      </c>
      <c r="F66" s="1"/>
      <c r="G66" s="60" t="s">
        <v>80</v>
      </c>
      <c r="H66" s="61">
        <f>J26+J31+J36+J41+J46+J51+J56+J61</f>
        <v>0</v>
      </c>
      <c r="I66" s="60" t="s">
        <v>81</v>
      </c>
      <c r="J66" s="62">
        <f>(L66-H66)</f>
        <v>0</v>
      </c>
      <c r="K66" s="60" t="s">
        <v>82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83</v>
      </c>
      <c r="H67" s="67">
        <f>J26+J31+J36+J41+J46+J51+J56+J61</f>
        <v>0</v>
      </c>
      <c r="I67" s="66" t="s">
        <v>84</v>
      </c>
      <c r="J67" s="68">
        <f>0+J66</f>
        <v>0</v>
      </c>
      <c r="K67" s="66" t="s">
        <v>85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H37+H45+H53+H81+H99+H167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86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L37+L45+L53+L81+L99+L167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AVERAGE(J36,J44,J52,J80,J98,J166)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87</v>
      </c>
      <c r="F20" s="1"/>
      <c r="G20" s="1"/>
      <c r="H20" s="1"/>
      <c r="I20" s="1"/>
      <c r="J20" s="1"/>
      <c r="K20" s="38">
        <f>H37</f>
        <v>0</v>
      </c>
      <c r="L20" s="38">
        <f>L37</f>
        <v>0</v>
      </c>
      <c r="M20" s="12"/>
      <c r="N20" s="2"/>
      <c r="O20" s="2"/>
      <c r="P20" s="2"/>
      <c r="Q20" s="2"/>
      <c r="S20" s="27">
        <f>S36</f>
        <v>0</v>
      </c>
    </row>
    <row r="21">
      <c r="A21" s="9"/>
      <c r="B21" s="36">
        <v>1</v>
      </c>
      <c r="C21" s="1"/>
      <c r="D21" s="1"/>
      <c r="E21" s="37" t="s">
        <v>88</v>
      </c>
      <c r="F21" s="1"/>
      <c r="G21" s="1"/>
      <c r="H21" s="1"/>
      <c r="I21" s="1"/>
      <c r="J21" s="1"/>
      <c r="K21" s="38">
        <f>H45</f>
        <v>0</v>
      </c>
      <c r="L21" s="38">
        <f>L45</f>
        <v>0</v>
      </c>
      <c r="M21" s="12"/>
      <c r="N21" s="2"/>
      <c r="O21" s="2"/>
      <c r="P21" s="2"/>
      <c r="Q21" s="2"/>
      <c r="S21" s="27">
        <f>S44</f>
        <v>0</v>
      </c>
    </row>
    <row r="22">
      <c r="A22" s="9"/>
      <c r="B22" s="36">
        <v>3</v>
      </c>
      <c r="C22" s="1"/>
      <c r="D22" s="1"/>
      <c r="E22" s="37" t="s">
        <v>89</v>
      </c>
      <c r="F22" s="1"/>
      <c r="G22" s="1"/>
      <c r="H22" s="1"/>
      <c r="I22" s="1"/>
      <c r="J22" s="1"/>
      <c r="K22" s="38">
        <f>H53</f>
        <v>0</v>
      </c>
      <c r="L22" s="38">
        <f>L53</f>
        <v>0</v>
      </c>
      <c r="M22" s="12"/>
      <c r="N22" s="2"/>
      <c r="O22" s="2"/>
      <c r="P22" s="2"/>
      <c r="Q22" s="2"/>
      <c r="S22" s="27">
        <f>S52</f>
        <v>0</v>
      </c>
    </row>
    <row r="23">
      <c r="A23" s="9"/>
      <c r="B23" s="36">
        <v>6</v>
      </c>
      <c r="C23" s="1"/>
      <c r="D23" s="1"/>
      <c r="E23" s="37" t="s">
        <v>90</v>
      </c>
      <c r="F23" s="1"/>
      <c r="G23" s="1"/>
      <c r="H23" s="1"/>
      <c r="I23" s="1"/>
      <c r="J23" s="1"/>
      <c r="K23" s="38">
        <f>H81</f>
        <v>0</v>
      </c>
      <c r="L23" s="38">
        <f>L81</f>
        <v>0</v>
      </c>
      <c r="M23" s="12"/>
      <c r="N23" s="2"/>
      <c r="O23" s="2"/>
      <c r="P23" s="2"/>
      <c r="Q23" s="2"/>
      <c r="S23" s="27">
        <f>S80</f>
        <v>0</v>
      </c>
    </row>
    <row r="24">
      <c r="A24" s="9"/>
      <c r="B24" s="36">
        <v>7</v>
      </c>
      <c r="C24" s="1"/>
      <c r="D24" s="1"/>
      <c r="E24" s="37" t="s">
        <v>91</v>
      </c>
      <c r="F24" s="1"/>
      <c r="G24" s="1"/>
      <c r="H24" s="1"/>
      <c r="I24" s="1"/>
      <c r="J24" s="1"/>
      <c r="K24" s="38">
        <f>H99</f>
        <v>0</v>
      </c>
      <c r="L24" s="38">
        <f>L99</f>
        <v>0</v>
      </c>
      <c r="M24" s="12"/>
      <c r="N24" s="2"/>
      <c r="O24" s="2"/>
      <c r="P24" s="2"/>
      <c r="Q24" s="2"/>
      <c r="S24" s="27">
        <f>S98</f>
        <v>0</v>
      </c>
    </row>
    <row r="25">
      <c r="A25" s="9"/>
      <c r="B25" s="36">
        <v>9</v>
      </c>
      <c r="C25" s="1"/>
      <c r="D25" s="1"/>
      <c r="E25" s="37" t="s">
        <v>92</v>
      </c>
      <c r="F25" s="1"/>
      <c r="G25" s="1"/>
      <c r="H25" s="1"/>
      <c r="I25" s="1"/>
      <c r="J25" s="1"/>
      <c r="K25" s="38">
        <f>H167</f>
        <v>0</v>
      </c>
      <c r="L25" s="38">
        <f>L167</f>
        <v>0</v>
      </c>
      <c r="M25" s="71"/>
      <c r="N25" s="2"/>
      <c r="O25" s="2"/>
      <c r="P25" s="2"/>
      <c r="Q25" s="2"/>
      <c r="S25" s="27">
        <f>S166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2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3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32</v>
      </c>
      <c r="D29" s="34" t="s">
        <v>37</v>
      </c>
      <c r="E29" s="34" t="s">
        <v>33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16</v>
      </c>
      <c r="K29" s="35" t="s">
        <v>42</v>
      </c>
      <c r="L29" s="22" t="s">
        <v>17</v>
      </c>
      <c r="M29" s="71"/>
      <c r="N29" s="2"/>
      <c r="O29" s="2"/>
      <c r="P29" s="2"/>
      <c r="Q29" s="2"/>
    </row>
    <row r="30" ht="40" customHeight="1">
      <c r="A30" s="9"/>
      <c r="B30" s="39" t="s">
        <v>93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94</v>
      </c>
      <c r="D31" s="42" t="s">
        <v>3</v>
      </c>
      <c r="E31" s="42" t="s">
        <v>95</v>
      </c>
      <c r="F31" s="42" t="s">
        <v>3</v>
      </c>
      <c r="G31" s="43" t="s">
        <v>46</v>
      </c>
      <c r="H31" s="44">
        <v>1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96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48</v>
      </c>
      <c r="C33" s="1"/>
      <c r="D33" s="1"/>
      <c r="E33" s="49" t="s">
        <v>60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49</v>
      </c>
      <c r="C34" s="1"/>
      <c r="D34" s="1"/>
      <c r="E34" s="49" t="s">
        <v>97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51</v>
      </c>
      <c r="C35" s="51"/>
      <c r="D35" s="51"/>
      <c r="E35" s="52" t="s">
        <v>52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thickBot="1" ht="25" customHeight="1">
      <c r="A36" s="9"/>
      <c r="B36" s="1"/>
      <c r="C36" s="59">
        <v>0</v>
      </c>
      <c r="D36" s="1"/>
      <c r="E36" s="59" t="s">
        <v>87</v>
      </c>
      <c r="F36" s="1"/>
      <c r="G36" s="60" t="s">
        <v>80</v>
      </c>
      <c r="H36" s="61">
        <f>0+J31</f>
        <v>0</v>
      </c>
      <c r="I36" s="60" t="s">
        <v>81</v>
      </c>
      <c r="J36" s="62">
        <f>(L36-H36)</f>
        <v>0</v>
      </c>
      <c r="K36" s="60" t="s">
        <v>82</v>
      </c>
      <c r="L36" s="63">
        <f>0+L31</f>
        <v>0</v>
      </c>
      <c r="M36" s="12"/>
      <c r="N36" s="2"/>
      <c r="O36" s="2"/>
      <c r="P36" s="2"/>
      <c r="Q36" s="33">
        <f>0+Q31</f>
        <v>0</v>
      </c>
      <c r="R36" s="27">
        <f>0+R31</f>
        <v>0</v>
      </c>
      <c r="S36" s="64">
        <f>Q36*(1+J36)+R36</f>
        <v>0</v>
      </c>
    </row>
    <row r="37" thickTop="1" thickBot="1" ht="25" customHeight="1">
      <c r="A37" s="9"/>
      <c r="B37" s="65"/>
      <c r="C37" s="65"/>
      <c r="D37" s="65"/>
      <c r="E37" s="65"/>
      <c r="F37" s="65"/>
      <c r="G37" s="66" t="s">
        <v>83</v>
      </c>
      <c r="H37" s="67">
        <f>0+J31</f>
        <v>0</v>
      </c>
      <c r="I37" s="66" t="s">
        <v>84</v>
      </c>
      <c r="J37" s="68">
        <f>0+J36</f>
        <v>0</v>
      </c>
      <c r="K37" s="66" t="s">
        <v>85</v>
      </c>
      <c r="L37" s="69">
        <f>0+L31</f>
        <v>0</v>
      </c>
      <c r="M37" s="12"/>
      <c r="N37" s="2"/>
      <c r="O37" s="2"/>
      <c r="P37" s="2"/>
      <c r="Q37" s="2"/>
    </row>
    <row r="38" ht="40" customHeight="1">
      <c r="A38" s="9"/>
      <c r="B38" s="74" t="s">
        <v>98</v>
      </c>
      <c r="C38" s="1"/>
      <c r="D38" s="1"/>
      <c r="E38" s="1"/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1">
        <v>2</v>
      </c>
      <c r="C39" s="42" t="s">
        <v>99</v>
      </c>
      <c r="D39" s="42" t="s">
        <v>3</v>
      </c>
      <c r="E39" s="42" t="s">
        <v>100</v>
      </c>
      <c r="F39" s="42" t="s">
        <v>3</v>
      </c>
      <c r="G39" s="43" t="s">
        <v>101</v>
      </c>
      <c r="H39" s="44">
        <v>170</v>
      </c>
      <c r="I39" s="25">
        <f>ROUND(0,2)</f>
        <v>0</v>
      </c>
      <c r="J39" s="45">
        <f>ROUND(I39*H39,2)</f>
        <v>0</v>
      </c>
      <c r="K39" s="46">
        <v>0.20999999999999999</v>
      </c>
      <c r="L39" s="47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47</v>
      </c>
      <c r="C40" s="1"/>
      <c r="D40" s="1"/>
      <c r="E40" s="49" t="s">
        <v>102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48</v>
      </c>
      <c r="C41" s="1"/>
      <c r="D41" s="1"/>
      <c r="E41" s="49" t="s">
        <v>103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49</v>
      </c>
      <c r="C42" s="1"/>
      <c r="D42" s="1"/>
      <c r="E42" s="49" t="s">
        <v>104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51</v>
      </c>
      <c r="C43" s="51"/>
      <c r="D43" s="51"/>
      <c r="E43" s="52" t="s">
        <v>52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 thickBot="1" ht="25" customHeight="1">
      <c r="A44" s="9"/>
      <c r="B44" s="1"/>
      <c r="C44" s="59">
        <v>1</v>
      </c>
      <c r="D44" s="1"/>
      <c r="E44" s="59" t="s">
        <v>88</v>
      </c>
      <c r="F44" s="1"/>
      <c r="G44" s="60" t="s">
        <v>80</v>
      </c>
      <c r="H44" s="61">
        <f>0+J39</f>
        <v>0</v>
      </c>
      <c r="I44" s="60" t="s">
        <v>81</v>
      </c>
      <c r="J44" s="62">
        <f>(L44-H44)</f>
        <v>0</v>
      </c>
      <c r="K44" s="60" t="s">
        <v>82</v>
      </c>
      <c r="L44" s="63">
        <f>0+L39</f>
        <v>0</v>
      </c>
      <c r="M44" s="12"/>
      <c r="N44" s="2"/>
      <c r="O44" s="2"/>
      <c r="P44" s="2"/>
      <c r="Q44" s="33">
        <f>0+Q39</f>
        <v>0</v>
      </c>
      <c r="R44" s="27">
        <f>0+R39</f>
        <v>0</v>
      </c>
      <c r="S44" s="64">
        <f>Q44*(1+J44)+R44</f>
        <v>0</v>
      </c>
    </row>
    <row r="45" thickTop="1" thickBot="1" ht="25" customHeight="1">
      <c r="A45" s="9"/>
      <c r="B45" s="65"/>
      <c r="C45" s="65"/>
      <c r="D45" s="65"/>
      <c r="E45" s="65"/>
      <c r="F45" s="65"/>
      <c r="G45" s="66" t="s">
        <v>83</v>
      </c>
      <c r="H45" s="67">
        <f>0+J39</f>
        <v>0</v>
      </c>
      <c r="I45" s="66" t="s">
        <v>84</v>
      </c>
      <c r="J45" s="68">
        <f>0+J44</f>
        <v>0</v>
      </c>
      <c r="K45" s="66" t="s">
        <v>85</v>
      </c>
      <c r="L45" s="69">
        <f>0+L39</f>
        <v>0</v>
      </c>
      <c r="M45" s="12"/>
      <c r="N45" s="2"/>
      <c r="O45" s="2"/>
      <c r="P45" s="2"/>
      <c r="Q45" s="2"/>
    </row>
    <row r="46" ht="40" customHeight="1">
      <c r="A46" s="9"/>
      <c r="B46" s="74" t="s">
        <v>105</v>
      </c>
      <c r="C46" s="1"/>
      <c r="D46" s="1"/>
      <c r="E46" s="1"/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1">
        <v>3</v>
      </c>
      <c r="C47" s="42" t="s">
        <v>106</v>
      </c>
      <c r="D47" s="42" t="s">
        <v>3</v>
      </c>
      <c r="E47" s="42" t="s">
        <v>107</v>
      </c>
      <c r="F47" s="42" t="s">
        <v>3</v>
      </c>
      <c r="G47" s="43" t="s">
        <v>108</v>
      </c>
      <c r="H47" s="44">
        <v>2</v>
      </c>
      <c r="I47" s="25">
        <f>ROUND(0,2)</f>
        <v>0</v>
      </c>
      <c r="J47" s="45">
        <f>ROUND(I47*H47,2)</f>
        <v>0</v>
      </c>
      <c r="K47" s="46">
        <v>0.20999999999999999</v>
      </c>
      <c r="L47" s="47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47</v>
      </c>
      <c r="C48" s="1"/>
      <c r="D48" s="1"/>
      <c r="E48" s="49" t="s">
        <v>109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48</v>
      </c>
      <c r="C49" s="1"/>
      <c r="D49" s="1"/>
      <c r="E49" s="49" t="s">
        <v>110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49</v>
      </c>
      <c r="C50" s="1"/>
      <c r="D50" s="1"/>
      <c r="E50" s="49" t="s">
        <v>111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51</v>
      </c>
      <c r="C51" s="51"/>
      <c r="D51" s="51"/>
      <c r="E51" s="52" t="s">
        <v>52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 thickBot="1" ht="25" customHeight="1">
      <c r="A52" s="9"/>
      <c r="B52" s="1"/>
      <c r="C52" s="59">
        <v>3</v>
      </c>
      <c r="D52" s="1"/>
      <c r="E52" s="59" t="s">
        <v>89</v>
      </c>
      <c r="F52" s="1"/>
      <c r="G52" s="60" t="s">
        <v>80</v>
      </c>
      <c r="H52" s="61">
        <f>0+J47</f>
        <v>0</v>
      </c>
      <c r="I52" s="60" t="s">
        <v>81</v>
      </c>
      <c r="J52" s="62">
        <f>(L52-H52)</f>
        <v>0</v>
      </c>
      <c r="K52" s="60" t="s">
        <v>82</v>
      </c>
      <c r="L52" s="63">
        <f>0+L47</f>
        <v>0</v>
      </c>
      <c r="M52" s="12"/>
      <c r="N52" s="2"/>
      <c r="O52" s="2"/>
      <c r="P52" s="2"/>
      <c r="Q52" s="33">
        <f>0+Q47</f>
        <v>0</v>
      </c>
      <c r="R52" s="27">
        <f>0+R47</f>
        <v>0</v>
      </c>
      <c r="S52" s="64">
        <f>Q52*(1+J52)+R52</f>
        <v>0</v>
      </c>
    </row>
    <row r="53" thickTop="1" thickBot="1" ht="25" customHeight="1">
      <c r="A53" s="9"/>
      <c r="B53" s="65"/>
      <c r="C53" s="65"/>
      <c r="D53" s="65"/>
      <c r="E53" s="65"/>
      <c r="F53" s="65"/>
      <c r="G53" s="66" t="s">
        <v>83</v>
      </c>
      <c r="H53" s="67">
        <f>0+J47</f>
        <v>0</v>
      </c>
      <c r="I53" s="66" t="s">
        <v>84</v>
      </c>
      <c r="J53" s="68">
        <f>0+J52</f>
        <v>0</v>
      </c>
      <c r="K53" s="66" t="s">
        <v>85</v>
      </c>
      <c r="L53" s="69">
        <f>0+L47</f>
        <v>0</v>
      </c>
      <c r="M53" s="12"/>
      <c r="N53" s="2"/>
      <c r="O53" s="2"/>
      <c r="P53" s="2"/>
      <c r="Q53" s="2"/>
    </row>
    <row r="54" ht="40" customHeight="1">
      <c r="A54" s="9"/>
      <c r="B54" s="74" t="s">
        <v>112</v>
      </c>
      <c r="C54" s="1"/>
      <c r="D54" s="1"/>
      <c r="E54" s="1"/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1">
        <v>4</v>
      </c>
      <c r="C55" s="42" t="s">
        <v>113</v>
      </c>
      <c r="D55" s="42" t="s">
        <v>114</v>
      </c>
      <c r="E55" s="42" t="s">
        <v>115</v>
      </c>
      <c r="F55" s="42" t="s">
        <v>3</v>
      </c>
      <c r="G55" s="43" t="s">
        <v>101</v>
      </c>
      <c r="H55" s="44">
        <v>1768.5</v>
      </c>
      <c r="I55" s="25">
        <f>ROUND(0,2)</f>
        <v>0</v>
      </c>
      <c r="J55" s="45">
        <f>ROUND(I55*H55,2)</f>
        <v>0</v>
      </c>
      <c r="K55" s="46">
        <v>0.20999999999999999</v>
      </c>
      <c r="L55" s="47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47</v>
      </c>
      <c r="C56" s="1"/>
      <c r="D56" s="1"/>
      <c r="E56" s="49" t="s">
        <v>116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48</v>
      </c>
      <c r="C57" s="1"/>
      <c r="D57" s="1"/>
      <c r="E57" s="49" t="s">
        <v>117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118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51</v>
      </c>
      <c r="C59" s="51"/>
      <c r="D59" s="51"/>
      <c r="E59" s="52" t="s">
        <v>52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5</v>
      </c>
      <c r="C60" s="42" t="s">
        <v>113</v>
      </c>
      <c r="D60" s="42" t="s">
        <v>119</v>
      </c>
      <c r="E60" s="42" t="s">
        <v>115</v>
      </c>
      <c r="F60" s="42" t="s">
        <v>3</v>
      </c>
      <c r="G60" s="43" t="s">
        <v>101</v>
      </c>
      <c r="H60" s="54">
        <v>2063.25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47</v>
      </c>
      <c r="C61" s="1"/>
      <c r="D61" s="1"/>
      <c r="E61" s="49" t="s">
        <v>120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48</v>
      </c>
      <c r="C62" s="1"/>
      <c r="D62" s="1"/>
      <c r="E62" s="49" t="s">
        <v>121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118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51</v>
      </c>
      <c r="C64" s="51"/>
      <c r="D64" s="51"/>
      <c r="E64" s="52" t="s">
        <v>52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6</v>
      </c>
      <c r="C65" s="42" t="s">
        <v>113</v>
      </c>
      <c r="D65" s="42" t="s">
        <v>122</v>
      </c>
      <c r="E65" s="42" t="s">
        <v>115</v>
      </c>
      <c r="F65" s="42" t="s">
        <v>3</v>
      </c>
      <c r="G65" s="43" t="s">
        <v>101</v>
      </c>
      <c r="H65" s="54">
        <v>1473.75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47</v>
      </c>
      <c r="C66" s="1"/>
      <c r="D66" s="1"/>
      <c r="E66" s="49" t="s">
        <v>123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48</v>
      </c>
      <c r="C67" s="1"/>
      <c r="D67" s="1"/>
      <c r="E67" s="49" t="s">
        <v>124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49</v>
      </c>
      <c r="C68" s="1"/>
      <c r="D68" s="1"/>
      <c r="E68" s="49" t="s">
        <v>118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51</v>
      </c>
      <c r="C69" s="51"/>
      <c r="D69" s="51"/>
      <c r="E69" s="52" t="s">
        <v>52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7</v>
      </c>
      <c r="C70" s="42" t="s">
        <v>113</v>
      </c>
      <c r="D70" s="42" t="s">
        <v>125</v>
      </c>
      <c r="E70" s="42" t="s">
        <v>115</v>
      </c>
      <c r="F70" s="42" t="s">
        <v>3</v>
      </c>
      <c r="G70" s="43" t="s">
        <v>101</v>
      </c>
      <c r="H70" s="54">
        <v>1181.5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47</v>
      </c>
      <c r="C71" s="1"/>
      <c r="D71" s="1"/>
      <c r="E71" s="49" t="s">
        <v>126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48</v>
      </c>
      <c r="C72" s="1"/>
      <c r="D72" s="1"/>
      <c r="E72" s="49" t="s">
        <v>127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49</v>
      </c>
      <c r="C73" s="1"/>
      <c r="D73" s="1"/>
      <c r="E73" s="49" t="s">
        <v>118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51</v>
      </c>
      <c r="C74" s="51"/>
      <c r="D74" s="51"/>
      <c r="E74" s="52" t="s">
        <v>52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8</v>
      </c>
      <c r="C75" s="42" t="s">
        <v>128</v>
      </c>
      <c r="D75" s="42" t="s">
        <v>3</v>
      </c>
      <c r="E75" s="42" t="s">
        <v>129</v>
      </c>
      <c r="F75" s="42" t="s">
        <v>3</v>
      </c>
      <c r="G75" s="43" t="s">
        <v>101</v>
      </c>
      <c r="H75" s="54">
        <v>504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47</v>
      </c>
      <c r="C76" s="1"/>
      <c r="D76" s="1"/>
      <c r="E76" s="49" t="s">
        <v>130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48</v>
      </c>
      <c r="C77" s="1"/>
      <c r="D77" s="1"/>
      <c r="E77" s="49" t="s">
        <v>131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49</v>
      </c>
      <c r="C78" s="1"/>
      <c r="D78" s="1"/>
      <c r="E78" s="49" t="s">
        <v>132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51</v>
      </c>
      <c r="C79" s="51"/>
      <c r="D79" s="51"/>
      <c r="E79" s="52" t="s">
        <v>52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 thickBot="1" ht="25" customHeight="1">
      <c r="A80" s="9"/>
      <c r="B80" s="1"/>
      <c r="C80" s="59">
        <v>6</v>
      </c>
      <c r="D80" s="1"/>
      <c r="E80" s="59" t="s">
        <v>90</v>
      </c>
      <c r="F80" s="1"/>
      <c r="G80" s="60" t="s">
        <v>80</v>
      </c>
      <c r="H80" s="61">
        <f>J55+J60+J65+J70+J75</f>
        <v>0</v>
      </c>
      <c r="I80" s="60" t="s">
        <v>81</v>
      </c>
      <c r="J80" s="62">
        <f>(L80-H80)</f>
        <v>0</v>
      </c>
      <c r="K80" s="60" t="s">
        <v>82</v>
      </c>
      <c r="L80" s="63">
        <f>L55+L60+L65+L70+L75</f>
        <v>0</v>
      </c>
      <c r="M80" s="12"/>
      <c r="N80" s="2"/>
      <c r="O80" s="2"/>
      <c r="P80" s="2"/>
      <c r="Q80" s="33">
        <f>0+Q55+Q60+Q65+Q70+Q75</f>
        <v>0</v>
      </c>
      <c r="R80" s="27">
        <f>0+R55+R60+R65+R70+R75</f>
        <v>0</v>
      </c>
      <c r="S80" s="64">
        <f>Q80*(1+J80)+R80</f>
        <v>0</v>
      </c>
    </row>
    <row r="81" thickTop="1" thickBot="1" ht="25" customHeight="1">
      <c r="A81" s="9"/>
      <c r="B81" s="65"/>
      <c r="C81" s="65"/>
      <c r="D81" s="65"/>
      <c r="E81" s="65"/>
      <c r="F81" s="65"/>
      <c r="G81" s="66" t="s">
        <v>83</v>
      </c>
      <c r="H81" s="67">
        <f>J55+J60+J65+J70+J75</f>
        <v>0</v>
      </c>
      <c r="I81" s="66" t="s">
        <v>84</v>
      </c>
      <c r="J81" s="68">
        <f>0+J80</f>
        <v>0</v>
      </c>
      <c r="K81" s="66" t="s">
        <v>85</v>
      </c>
      <c r="L81" s="69">
        <f>L55+L60+L65+L70+L75</f>
        <v>0</v>
      </c>
      <c r="M81" s="12"/>
      <c r="N81" s="2"/>
      <c r="O81" s="2"/>
      <c r="P81" s="2"/>
      <c r="Q81" s="2"/>
    </row>
    <row r="82" ht="40" customHeight="1">
      <c r="A82" s="9"/>
      <c r="B82" s="74" t="s">
        <v>133</v>
      </c>
      <c r="C82" s="1"/>
      <c r="D82" s="1"/>
      <c r="E82" s="1"/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1">
        <v>9</v>
      </c>
      <c r="C83" s="42" t="s">
        <v>134</v>
      </c>
      <c r="D83" s="42" t="s">
        <v>3</v>
      </c>
      <c r="E83" s="42" t="s">
        <v>135</v>
      </c>
      <c r="F83" s="42" t="s">
        <v>3</v>
      </c>
      <c r="G83" s="43" t="s">
        <v>101</v>
      </c>
      <c r="H83" s="44">
        <v>45.799999999999997</v>
      </c>
      <c r="I83" s="25">
        <f>ROUND(0,2)</f>
        <v>0</v>
      </c>
      <c r="J83" s="45">
        <f>ROUND(I83*H83,2)</f>
        <v>0</v>
      </c>
      <c r="K83" s="46">
        <v>0.20999999999999999</v>
      </c>
      <c r="L83" s="47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47</v>
      </c>
      <c r="C84" s="1"/>
      <c r="D84" s="1"/>
      <c r="E84" s="49" t="s">
        <v>136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48</v>
      </c>
      <c r="C85" s="1"/>
      <c r="D85" s="1"/>
      <c r="E85" s="49" t="s">
        <v>137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49</v>
      </c>
      <c r="C86" s="1"/>
      <c r="D86" s="1"/>
      <c r="E86" s="49" t="s">
        <v>138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51</v>
      </c>
      <c r="C87" s="51"/>
      <c r="D87" s="51"/>
      <c r="E87" s="52" t="s">
        <v>52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10</v>
      </c>
      <c r="C88" s="42" t="s">
        <v>139</v>
      </c>
      <c r="D88" s="42" t="s">
        <v>3</v>
      </c>
      <c r="E88" s="42" t="s">
        <v>140</v>
      </c>
      <c r="F88" s="42" t="s">
        <v>3</v>
      </c>
      <c r="G88" s="43" t="s">
        <v>101</v>
      </c>
      <c r="H88" s="54">
        <v>6247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47</v>
      </c>
      <c r="C89" s="1"/>
      <c r="D89" s="1"/>
      <c r="E89" s="49" t="s">
        <v>141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48</v>
      </c>
      <c r="C90" s="1"/>
      <c r="D90" s="1"/>
      <c r="E90" s="49" t="s">
        <v>142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49</v>
      </c>
      <c r="C91" s="1"/>
      <c r="D91" s="1"/>
      <c r="E91" s="49" t="s">
        <v>143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51</v>
      </c>
      <c r="C92" s="51"/>
      <c r="D92" s="51"/>
      <c r="E92" s="52" t="s">
        <v>52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17</v>
      </c>
      <c r="C93" s="42" t="s">
        <v>144</v>
      </c>
      <c r="D93" s="42" t="s">
        <v>3</v>
      </c>
      <c r="E93" s="42" t="s">
        <v>145</v>
      </c>
      <c r="F93" s="42" t="s">
        <v>3</v>
      </c>
      <c r="G93" s="43" t="s">
        <v>108</v>
      </c>
      <c r="H93" s="54">
        <v>2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47</v>
      </c>
      <c r="C94" s="1"/>
      <c r="D94" s="1"/>
      <c r="E94" s="49" t="s">
        <v>146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48</v>
      </c>
      <c r="C95" s="1"/>
      <c r="D95" s="1"/>
      <c r="E95" s="49" t="s">
        <v>110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147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51</v>
      </c>
      <c r="C97" s="51"/>
      <c r="D97" s="51"/>
      <c r="E97" s="52" t="s">
        <v>52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59">
        <v>7</v>
      </c>
      <c r="D98" s="1"/>
      <c r="E98" s="59" t="s">
        <v>91</v>
      </c>
      <c r="F98" s="1"/>
      <c r="G98" s="60" t="s">
        <v>80</v>
      </c>
      <c r="H98" s="61">
        <f>J83+J88+J93</f>
        <v>0</v>
      </c>
      <c r="I98" s="60" t="s">
        <v>81</v>
      </c>
      <c r="J98" s="62">
        <f>(L98-H98)</f>
        <v>0</v>
      </c>
      <c r="K98" s="60" t="s">
        <v>82</v>
      </c>
      <c r="L98" s="63">
        <f>L83+L88+L93</f>
        <v>0</v>
      </c>
      <c r="M98" s="12"/>
      <c r="N98" s="2"/>
      <c r="O98" s="2"/>
      <c r="P98" s="2"/>
      <c r="Q98" s="33">
        <f>0+Q83+Q88+Q93</f>
        <v>0</v>
      </c>
      <c r="R98" s="27">
        <f>0+R83+R88+R93</f>
        <v>0</v>
      </c>
      <c r="S98" s="64">
        <f>Q98*(1+J98)+R98</f>
        <v>0</v>
      </c>
    </row>
    <row r="99" thickTop="1" thickBot="1" ht="25" customHeight="1">
      <c r="A99" s="9"/>
      <c r="B99" s="65"/>
      <c r="C99" s="65"/>
      <c r="D99" s="65"/>
      <c r="E99" s="65"/>
      <c r="F99" s="65"/>
      <c r="G99" s="66" t="s">
        <v>83</v>
      </c>
      <c r="H99" s="67">
        <f>J83+J88+J93</f>
        <v>0</v>
      </c>
      <c r="I99" s="66" t="s">
        <v>84</v>
      </c>
      <c r="J99" s="68">
        <f>0+J98</f>
        <v>0</v>
      </c>
      <c r="K99" s="66" t="s">
        <v>85</v>
      </c>
      <c r="L99" s="69">
        <f>L83+L88+L93</f>
        <v>0</v>
      </c>
      <c r="M99" s="12"/>
      <c r="N99" s="2"/>
      <c r="O99" s="2"/>
      <c r="P99" s="2"/>
      <c r="Q99" s="2"/>
    </row>
    <row r="100" ht="40" customHeight="1">
      <c r="A100" s="9"/>
      <c r="B100" s="74" t="s">
        <v>148</v>
      </c>
      <c r="C100" s="1"/>
      <c r="D100" s="1"/>
      <c r="E100" s="1"/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1">
        <v>11</v>
      </c>
      <c r="C101" s="42" t="s">
        <v>149</v>
      </c>
      <c r="D101" s="42" t="s">
        <v>3</v>
      </c>
      <c r="E101" s="42" t="s">
        <v>150</v>
      </c>
      <c r="F101" s="42" t="s">
        <v>3</v>
      </c>
      <c r="G101" s="43" t="s">
        <v>73</v>
      </c>
      <c r="H101" s="44">
        <v>11</v>
      </c>
      <c r="I101" s="25">
        <f>ROUND(0,2)</f>
        <v>0</v>
      </c>
      <c r="J101" s="45">
        <f>ROUND(I101*H101,2)</f>
        <v>0</v>
      </c>
      <c r="K101" s="46">
        <v>0.20999999999999999</v>
      </c>
      <c r="L101" s="47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47</v>
      </c>
      <c r="C102" s="1"/>
      <c r="D102" s="1"/>
      <c r="E102" s="49" t="s">
        <v>151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48</v>
      </c>
      <c r="C103" s="1"/>
      <c r="D103" s="1"/>
      <c r="E103" s="49" t="s">
        <v>152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49</v>
      </c>
      <c r="C104" s="1"/>
      <c r="D104" s="1"/>
      <c r="E104" s="49" t="s">
        <v>153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51</v>
      </c>
      <c r="C105" s="51"/>
      <c r="D105" s="51"/>
      <c r="E105" s="52" t="s">
        <v>52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>
      <c r="A106" s="9"/>
      <c r="B106" s="41">
        <v>12</v>
      </c>
      <c r="C106" s="42" t="s">
        <v>154</v>
      </c>
      <c r="D106" s="42" t="s">
        <v>3</v>
      </c>
      <c r="E106" s="42" t="s">
        <v>155</v>
      </c>
      <c r="F106" s="42" t="s">
        <v>3</v>
      </c>
      <c r="G106" s="43" t="s">
        <v>73</v>
      </c>
      <c r="H106" s="54">
        <v>11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47</v>
      </c>
      <c r="C107" s="1"/>
      <c r="D107" s="1"/>
      <c r="E107" s="49" t="s">
        <v>156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48</v>
      </c>
      <c r="C108" s="1"/>
      <c r="D108" s="1"/>
      <c r="E108" s="49" t="s">
        <v>157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49</v>
      </c>
      <c r="C109" s="1"/>
      <c r="D109" s="1"/>
      <c r="E109" s="49" t="s">
        <v>158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51</v>
      </c>
      <c r="C110" s="51"/>
      <c r="D110" s="51"/>
      <c r="E110" s="52" t="s">
        <v>52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13</v>
      </c>
      <c r="C111" s="42" t="s">
        <v>159</v>
      </c>
      <c r="D111" s="42" t="s">
        <v>3</v>
      </c>
      <c r="E111" s="42" t="s">
        <v>160</v>
      </c>
      <c r="F111" s="42" t="s">
        <v>3</v>
      </c>
      <c r="G111" s="43" t="s">
        <v>73</v>
      </c>
      <c r="H111" s="54">
        <v>5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47</v>
      </c>
      <c r="C112" s="1"/>
      <c r="D112" s="1"/>
      <c r="E112" s="49" t="s">
        <v>161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48</v>
      </c>
      <c r="C113" s="1"/>
      <c r="D113" s="1"/>
      <c r="E113" s="49" t="s">
        <v>162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49</v>
      </c>
      <c r="C114" s="1"/>
      <c r="D114" s="1"/>
      <c r="E114" s="49" t="s">
        <v>163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51</v>
      </c>
      <c r="C115" s="51"/>
      <c r="D115" s="51"/>
      <c r="E115" s="52" t="s">
        <v>52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14</v>
      </c>
      <c r="C116" s="42" t="s">
        <v>164</v>
      </c>
      <c r="D116" s="42" t="s">
        <v>3</v>
      </c>
      <c r="E116" s="42" t="s">
        <v>165</v>
      </c>
      <c r="F116" s="42" t="s">
        <v>3</v>
      </c>
      <c r="G116" s="43" t="s">
        <v>73</v>
      </c>
      <c r="H116" s="54">
        <v>3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47</v>
      </c>
      <c r="C117" s="1"/>
      <c r="D117" s="1"/>
      <c r="E117" s="49" t="s">
        <v>161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48</v>
      </c>
      <c r="C118" s="1"/>
      <c r="D118" s="1"/>
      <c r="E118" s="49" t="s">
        <v>166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49</v>
      </c>
      <c r="C119" s="1"/>
      <c r="D119" s="1"/>
      <c r="E119" s="49" t="s">
        <v>163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>
      <c r="A120" s="9"/>
      <c r="B120" s="50" t="s">
        <v>51</v>
      </c>
      <c r="C120" s="51"/>
      <c r="D120" s="51"/>
      <c r="E120" s="52" t="s">
        <v>52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>
      <c r="A121" s="9"/>
      <c r="B121" s="41">
        <v>15</v>
      </c>
      <c r="C121" s="42" t="s">
        <v>167</v>
      </c>
      <c r="D121" s="42" t="s">
        <v>3</v>
      </c>
      <c r="E121" s="42" t="s">
        <v>168</v>
      </c>
      <c r="F121" s="42" t="s">
        <v>3</v>
      </c>
      <c r="G121" s="43" t="s">
        <v>73</v>
      </c>
      <c r="H121" s="54">
        <v>3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48" t="s">
        <v>47</v>
      </c>
      <c r="C122" s="1"/>
      <c r="D122" s="1"/>
      <c r="E122" s="49" t="s">
        <v>169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48</v>
      </c>
      <c r="C123" s="1"/>
      <c r="D123" s="1"/>
      <c r="E123" s="49" t="s">
        <v>166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49</v>
      </c>
      <c r="C124" s="1"/>
      <c r="D124" s="1"/>
      <c r="E124" s="49" t="s">
        <v>170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>
      <c r="A125" s="9"/>
      <c r="B125" s="50" t="s">
        <v>51</v>
      </c>
      <c r="C125" s="51"/>
      <c r="D125" s="51"/>
      <c r="E125" s="52" t="s">
        <v>52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>
      <c r="A126" s="9"/>
      <c r="B126" s="41">
        <v>16</v>
      </c>
      <c r="C126" s="42" t="s">
        <v>171</v>
      </c>
      <c r="D126" s="42" t="s">
        <v>3</v>
      </c>
      <c r="E126" s="42" t="s">
        <v>172</v>
      </c>
      <c r="F126" s="42" t="s">
        <v>3</v>
      </c>
      <c r="G126" s="43" t="s">
        <v>73</v>
      </c>
      <c r="H126" s="54">
        <v>14</v>
      </c>
      <c r="I126" s="55">
        <f>ROUND(0,2)</f>
        <v>0</v>
      </c>
      <c r="J126" s="56">
        <f>ROUND(I126*H126,2)</f>
        <v>0</v>
      </c>
      <c r="K126" s="57">
        <v>0.20999999999999999</v>
      </c>
      <c r="L126" s="58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48" t="s">
        <v>47</v>
      </c>
      <c r="C127" s="1"/>
      <c r="D127" s="1"/>
      <c r="E127" s="49" t="s">
        <v>173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48</v>
      </c>
      <c r="C128" s="1"/>
      <c r="D128" s="1"/>
      <c r="E128" s="49" t="s">
        <v>174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49</v>
      </c>
      <c r="C129" s="1"/>
      <c r="D129" s="1"/>
      <c r="E129" s="49" t="s">
        <v>170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51</v>
      </c>
      <c r="C130" s="51"/>
      <c r="D130" s="51"/>
      <c r="E130" s="52" t="s">
        <v>52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18</v>
      </c>
      <c r="C131" s="42" t="s">
        <v>175</v>
      </c>
      <c r="D131" s="42" t="s">
        <v>3</v>
      </c>
      <c r="E131" s="42" t="s">
        <v>176</v>
      </c>
      <c r="F131" s="42" t="s">
        <v>3</v>
      </c>
      <c r="G131" s="43" t="s">
        <v>108</v>
      </c>
      <c r="H131" s="54">
        <v>1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47</v>
      </c>
      <c r="C132" s="1"/>
      <c r="D132" s="1"/>
      <c r="E132" s="49" t="s">
        <v>177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48</v>
      </c>
      <c r="C133" s="1"/>
      <c r="D133" s="1"/>
      <c r="E133" s="49" t="s">
        <v>178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49</v>
      </c>
      <c r="C134" s="1"/>
      <c r="D134" s="1"/>
      <c r="E134" s="49" t="s">
        <v>179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51</v>
      </c>
      <c r="C135" s="51"/>
      <c r="D135" s="51"/>
      <c r="E135" s="52" t="s">
        <v>52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19</v>
      </c>
      <c r="C136" s="42" t="s">
        <v>180</v>
      </c>
      <c r="D136" s="42" t="s">
        <v>3</v>
      </c>
      <c r="E136" s="42" t="s">
        <v>181</v>
      </c>
      <c r="F136" s="42" t="s">
        <v>3</v>
      </c>
      <c r="G136" s="43" t="s">
        <v>101</v>
      </c>
      <c r="H136" s="54">
        <v>504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47</v>
      </c>
      <c r="C137" s="1"/>
      <c r="D137" s="1"/>
      <c r="E137" s="49" t="s">
        <v>3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48</v>
      </c>
      <c r="C138" s="1"/>
      <c r="D138" s="1"/>
      <c r="E138" s="49" t="s">
        <v>131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49</v>
      </c>
      <c r="C139" s="1"/>
      <c r="D139" s="1"/>
      <c r="E139" s="49" t="s">
        <v>182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51</v>
      </c>
      <c r="C140" s="51"/>
      <c r="D140" s="51"/>
      <c r="E140" s="52" t="s">
        <v>52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>
      <c r="A141" s="9"/>
      <c r="B141" s="41">
        <v>20</v>
      </c>
      <c r="C141" s="42" t="s">
        <v>183</v>
      </c>
      <c r="D141" s="42" t="s">
        <v>3</v>
      </c>
      <c r="E141" s="42" t="s">
        <v>184</v>
      </c>
      <c r="F141" s="42" t="s">
        <v>3</v>
      </c>
      <c r="G141" s="43" t="s">
        <v>101</v>
      </c>
      <c r="H141" s="54">
        <v>6247</v>
      </c>
      <c r="I141" s="55">
        <f>ROUND(0,2)</f>
        <v>0</v>
      </c>
      <c r="J141" s="56">
        <f>ROUND(I141*H141,2)</f>
        <v>0</v>
      </c>
      <c r="K141" s="57">
        <v>0.20999999999999999</v>
      </c>
      <c r="L141" s="58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48" t="s">
        <v>47</v>
      </c>
      <c r="C142" s="1"/>
      <c r="D142" s="1"/>
      <c r="E142" s="49" t="s">
        <v>185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48</v>
      </c>
      <c r="C143" s="1"/>
      <c r="D143" s="1"/>
      <c r="E143" s="49" t="s">
        <v>142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49</v>
      </c>
      <c r="C144" s="1"/>
      <c r="D144" s="1"/>
      <c r="E144" s="49" t="s">
        <v>182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51</v>
      </c>
      <c r="C145" s="51"/>
      <c r="D145" s="51"/>
      <c r="E145" s="52" t="s">
        <v>52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>
      <c r="A146" s="9"/>
      <c r="B146" s="41">
        <v>21</v>
      </c>
      <c r="C146" s="42" t="s">
        <v>186</v>
      </c>
      <c r="D146" s="42" t="s">
        <v>3</v>
      </c>
      <c r="E146" s="42" t="s">
        <v>187</v>
      </c>
      <c r="F146" s="42" t="s">
        <v>3</v>
      </c>
      <c r="G146" s="43" t="s">
        <v>101</v>
      </c>
      <c r="H146" s="54">
        <v>281</v>
      </c>
      <c r="I146" s="55">
        <f>ROUND(0,2)</f>
        <v>0</v>
      </c>
      <c r="J146" s="56">
        <f>ROUND(I146*H146,2)</f>
        <v>0</v>
      </c>
      <c r="K146" s="57">
        <v>0.20999999999999999</v>
      </c>
      <c r="L146" s="58">
        <f>IF(ISNUMBER(K146),ROUND(J146*(K146+1),2),0)</f>
        <v>0</v>
      </c>
      <c r="M146" s="12"/>
      <c r="N146" s="2"/>
      <c r="O146" s="2"/>
      <c r="P146" s="2"/>
      <c r="Q146" s="33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48" t="s">
        <v>47</v>
      </c>
      <c r="C147" s="1"/>
      <c r="D147" s="1"/>
      <c r="E147" s="49" t="s">
        <v>188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>
      <c r="A148" s="9"/>
      <c r="B148" s="48" t="s">
        <v>48</v>
      </c>
      <c r="C148" s="1"/>
      <c r="D148" s="1"/>
      <c r="E148" s="49" t="s">
        <v>189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8" t="s">
        <v>49</v>
      </c>
      <c r="C149" s="1"/>
      <c r="D149" s="1"/>
      <c r="E149" s="49" t="s">
        <v>182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 thickBot="1">
      <c r="A150" s="9"/>
      <c r="B150" s="50" t="s">
        <v>51</v>
      </c>
      <c r="C150" s="51"/>
      <c r="D150" s="51"/>
      <c r="E150" s="52" t="s">
        <v>52</v>
      </c>
      <c r="F150" s="51"/>
      <c r="G150" s="51"/>
      <c r="H150" s="53"/>
      <c r="I150" s="51"/>
      <c r="J150" s="53"/>
      <c r="K150" s="51"/>
      <c r="L150" s="51"/>
      <c r="M150" s="12"/>
      <c r="N150" s="2"/>
      <c r="O150" s="2"/>
      <c r="P150" s="2"/>
      <c r="Q150" s="2"/>
    </row>
    <row r="151" thickTop="1">
      <c r="A151" s="9"/>
      <c r="B151" s="41">
        <v>22</v>
      </c>
      <c r="C151" s="42" t="s">
        <v>190</v>
      </c>
      <c r="D151" s="42" t="s">
        <v>3</v>
      </c>
      <c r="E151" s="42" t="s">
        <v>191</v>
      </c>
      <c r="F151" s="42" t="s">
        <v>3</v>
      </c>
      <c r="G151" s="43" t="s">
        <v>192</v>
      </c>
      <c r="H151" s="54">
        <v>9938</v>
      </c>
      <c r="I151" s="55">
        <f>ROUND(0,2)</f>
        <v>0</v>
      </c>
      <c r="J151" s="56">
        <f>ROUND(I151*H151,2)</f>
        <v>0</v>
      </c>
      <c r="K151" s="57">
        <v>0.20999999999999999</v>
      </c>
      <c r="L151" s="58">
        <f>IF(ISNUMBER(K151),ROUND(J151*(K151+1),2),0)</f>
        <v>0</v>
      </c>
      <c r="M151" s="12"/>
      <c r="N151" s="2"/>
      <c r="O151" s="2"/>
      <c r="P151" s="2"/>
      <c r="Q151" s="33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48" t="s">
        <v>47</v>
      </c>
      <c r="C152" s="1"/>
      <c r="D152" s="1"/>
      <c r="E152" s="49" t="s">
        <v>3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48</v>
      </c>
      <c r="C153" s="1"/>
      <c r="D153" s="1"/>
      <c r="E153" s="49" t="s">
        <v>193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>
      <c r="A154" s="9"/>
      <c r="B154" s="48" t="s">
        <v>49</v>
      </c>
      <c r="C154" s="1"/>
      <c r="D154" s="1"/>
      <c r="E154" s="49" t="s">
        <v>194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 thickBot="1">
      <c r="A155" s="9"/>
      <c r="B155" s="50" t="s">
        <v>51</v>
      </c>
      <c r="C155" s="51"/>
      <c r="D155" s="51"/>
      <c r="E155" s="52" t="s">
        <v>52</v>
      </c>
      <c r="F155" s="51"/>
      <c r="G155" s="51"/>
      <c r="H155" s="53"/>
      <c r="I155" s="51"/>
      <c r="J155" s="53"/>
      <c r="K155" s="51"/>
      <c r="L155" s="51"/>
      <c r="M155" s="12"/>
      <c r="N155" s="2"/>
      <c r="O155" s="2"/>
      <c r="P155" s="2"/>
      <c r="Q155" s="2"/>
    </row>
    <row r="156" thickTop="1">
      <c r="A156" s="9"/>
      <c r="B156" s="41">
        <v>23</v>
      </c>
      <c r="C156" s="42" t="s">
        <v>195</v>
      </c>
      <c r="D156" s="42" t="s">
        <v>114</v>
      </c>
      <c r="E156" s="42" t="s">
        <v>196</v>
      </c>
      <c r="F156" s="42" t="s">
        <v>3</v>
      </c>
      <c r="G156" s="43" t="s">
        <v>73</v>
      </c>
      <c r="H156" s="54">
        <v>4</v>
      </c>
      <c r="I156" s="55">
        <f>ROUND(0,2)</f>
        <v>0</v>
      </c>
      <c r="J156" s="56">
        <f>ROUND(I156*H156,2)</f>
        <v>0</v>
      </c>
      <c r="K156" s="57">
        <v>0.20999999999999999</v>
      </c>
      <c r="L156" s="58">
        <f>IF(ISNUMBER(K156),ROUND(J156*(K156+1),2),0)</f>
        <v>0</v>
      </c>
      <c r="M156" s="12"/>
      <c r="N156" s="2"/>
      <c r="O156" s="2"/>
      <c r="P156" s="2"/>
      <c r="Q156" s="33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48" t="s">
        <v>47</v>
      </c>
      <c r="C157" s="1"/>
      <c r="D157" s="1"/>
      <c r="E157" s="49" t="s">
        <v>197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48</v>
      </c>
      <c r="C158" s="1"/>
      <c r="D158" s="1"/>
      <c r="E158" s="49" t="s">
        <v>198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49</v>
      </c>
      <c r="C159" s="1"/>
      <c r="D159" s="1"/>
      <c r="E159" s="49" t="s">
        <v>199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 thickBot="1">
      <c r="A160" s="9"/>
      <c r="B160" s="50" t="s">
        <v>51</v>
      </c>
      <c r="C160" s="51"/>
      <c r="D160" s="51"/>
      <c r="E160" s="52" t="s">
        <v>52</v>
      </c>
      <c r="F160" s="51"/>
      <c r="G160" s="51"/>
      <c r="H160" s="53"/>
      <c r="I160" s="51"/>
      <c r="J160" s="53"/>
      <c r="K160" s="51"/>
      <c r="L160" s="51"/>
      <c r="M160" s="12"/>
      <c r="N160" s="2"/>
      <c r="O160" s="2"/>
      <c r="P160" s="2"/>
      <c r="Q160" s="2"/>
    </row>
    <row r="161" thickTop="1">
      <c r="A161" s="9"/>
      <c r="B161" s="41">
        <v>24</v>
      </c>
      <c r="C161" s="42" t="s">
        <v>195</v>
      </c>
      <c r="D161" s="42" t="s">
        <v>119</v>
      </c>
      <c r="E161" s="42" t="s">
        <v>196</v>
      </c>
      <c r="F161" s="42" t="s">
        <v>3</v>
      </c>
      <c r="G161" s="43" t="s">
        <v>73</v>
      </c>
      <c r="H161" s="54">
        <v>2</v>
      </c>
      <c r="I161" s="55">
        <f>ROUND(0,2)</f>
        <v>0</v>
      </c>
      <c r="J161" s="56">
        <f>ROUND(I161*H161,2)</f>
        <v>0</v>
      </c>
      <c r="K161" s="57">
        <v>0.20999999999999999</v>
      </c>
      <c r="L161" s="58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48" t="s">
        <v>47</v>
      </c>
      <c r="C162" s="1"/>
      <c r="D162" s="1"/>
      <c r="E162" s="49" t="s">
        <v>200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48</v>
      </c>
      <c r="C163" s="1"/>
      <c r="D163" s="1"/>
      <c r="E163" s="49" t="s">
        <v>110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49</v>
      </c>
      <c r="C164" s="1"/>
      <c r="D164" s="1"/>
      <c r="E164" s="49" t="s">
        <v>201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thickBot="1">
      <c r="A165" s="9"/>
      <c r="B165" s="50" t="s">
        <v>51</v>
      </c>
      <c r="C165" s="51"/>
      <c r="D165" s="51"/>
      <c r="E165" s="52" t="s">
        <v>52</v>
      </c>
      <c r="F165" s="51"/>
      <c r="G165" s="51"/>
      <c r="H165" s="53"/>
      <c r="I165" s="51"/>
      <c r="J165" s="53"/>
      <c r="K165" s="51"/>
      <c r="L165" s="51"/>
      <c r="M165" s="12"/>
      <c r="N165" s="2"/>
      <c r="O165" s="2"/>
      <c r="P165" s="2"/>
      <c r="Q165" s="2"/>
    </row>
    <row r="166" thickTop="1" thickBot="1" ht="25" customHeight="1">
      <c r="A166" s="9"/>
      <c r="B166" s="1"/>
      <c r="C166" s="59">
        <v>9</v>
      </c>
      <c r="D166" s="1"/>
      <c r="E166" s="59" t="s">
        <v>92</v>
      </c>
      <c r="F166" s="1"/>
      <c r="G166" s="60" t="s">
        <v>80</v>
      </c>
      <c r="H166" s="61">
        <f>J101+J106+J111+J116+J121+J126+J131+J136+J141+J146+J151+J156+J161</f>
        <v>0</v>
      </c>
      <c r="I166" s="60" t="s">
        <v>81</v>
      </c>
      <c r="J166" s="62">
        <f>(L166-H166)</f>
        <v>0</v>
      </c>
      <c r="K166" s="60" t="s">
        <v>82</v>
      </c>
      <c r="L166" s="63">
        <f>L101+L106+L111+L116+L121+L126+L131+L136+L141+L146+L151+L156+L161</f>
        <v>0</v>
      </c>
      <c r="M166" s="12"/>
      <c r="N166" s="2"/>
      <c r="O166" s="2"/>
      <c r="P166" s="2"/>
      <c r="Q166" s="33">
        <f>0+Q101+Q106+Q111+Q116+Q121+Q126+Q131+Q136+Q141+Q146+Q151+Q156+Q161</f>
        <v>0</v>
      </c>
      <c r="R166" s="27">
        <f>0+R101+R106+R111+R116+R121+R126+R131+R136+R141+R146+R151+R156+R161</f>
        <v>0</v>
      </c>
      <c r="S166" s="64">
        <f>Q166*(1+J166)+R166</f>
        <v>0</v>
      </c>
    </row>
    <row r="167" thickTop="1" thickBot="1" ht="25" customHeight="1">
      <c r="A167" s="9"/>
      <c r="B167" s="65"/>
      <c r="C167" s="65"/>
      <c r="D167" s="65"/>
      <c r="E167" s="65"/>
      <c r="F167" s="65"/>
      <c r="G167" s="66" t="s">
        <v>83</v>
      </c>
      <c r="H167" s="67">
        <f>J101+J106+J111+J116+J121+J126+J131+J136+J141+J146+J151+J156+J161</f>
        <v>0</v>
      </c>
      <c r="I167" s="66" t="s">
        <v>84</v>
      </c>
      <c r="J167" s="68">
        <f>0+J166</f>
        <v>0</v>
      </c>
      <c r="K167" s="66" t="s">
        <v>85</v>
      </c>
      <c r="L167" s="69">
        <f>L101+L106+L111+L116+L121+L126+L131+L136+L141+L146+L151+L156+L161</f>
        <v>0</v>
      </c>
      <c r="M167" s="12"/>
      <c r="N167" s="2"/>
      <c r="O167" s="2"/>
      <c r="P167" s="2"/>
      <c r="Q167" s="2"/>
    </row>
    <row r="168">
      <c r="A168" s="13"/>
      <c r="B168" s="4"/>
      <c r="C168" s="4"/>
      <c r="D168" s="4"/>
      <c r="E168" s="4"/>
      <c r="F168" s="4"/>
      <c r="G168" s="4"/>
      <c r="H168" s="70"/>
      <c r="I168" s="4"/>
      <c r="J168" s="70"/>
      <c r="K168" s="4"/>
      <c r="L168" s="4"/>
      <c r="M168" s="14"/>
      <c r="N168" s="2"/>
      <c r="O168" s="2"/>
      <c r="P168" s="2"/>
      <c r="Q168" s="2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"/>
      <c r="O169" s="2"/>
      <c r="P169" s="2"/>
      <c r="Q169" s="2"/>
    </row>
  </sheetData>
  <mergeCells count="121">
    <mergeCell ref="B48:D48"/>
    <mergeCell ref="B49:D49"/>
    <mergeCell ref="B50:D50"/>
    <mergeCell ref="B51:D51"/>
    <mergeCell ref="B54:L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2:L8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7:C28"/>
    <mergeCell ref="B30:L30"/>
    <mergeCell ref="B32:D32"/>
    <mergeCell ref="B33:D33"/>
    <mergeCell ref="B34:D34"/>
    <mergeCell ref="B35:D35"/>
    <mergeCell ref="B38:L38"/>
    <mergeCell ref="B40:D40"/>
    <mergeCell ref="B41:D41"/>
    <mergeCell ref="B42:D42"/>
    <mergeCell ref="B43:D43"/>
    <mergeCell ref="B46:L46"/>
    <mergeCell ref="B23:D23"/>
    <mergeCell ref="B24:D24"/>
    <mergeCell ref="B25:D25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00:L10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H36+H69+H82+H90+H133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202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L36+L69+L82+L90+L133</f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AVERAGE(J35,J68,J81,J89,J132)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88</v>
      </c>
      <c r="F20" s="1"/>
      <c r="G20" s="1"/>
      <c r="H20" s="1"/>
      <c r="I20" s="1"/>
      <c r="J20" s="1"/>
      <c r="K20" s="38">
        <f>H36</f>
        <v>0</v>
      </c>
      <c r="L20" s="38">
        <f>L36</f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36">
        <v>6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H69</f>
        <v>0</v>
      </c>
      <c r="L21" s="38">
        <f>L69</f>
        <v>0</v>
      </c>
      <c r="M21" s="12"/>
      <c r="N21" s="2"/>
      <c r="O21" s="2"/>
      <c r="P21" s="2"/>
      <c r="Q21" s="2"/>
      <c r="S21" s="27">
        <f>S68</f>
        <v>0</v>
      </c>
    </row>
    <row r="22">
      <c r="A22" s="9"/>
      <c r="B22" s="36">
        <v>7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H82</f>
        <v>0</v>
      </c>
      <c r="L22" s="38">
        <f>L82</f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36">
        <v>8</v>
      </c>
      <c r="C23" s="1"/>
      <c r="D23" s="1"/>
      <c r="E23" s="37" t="s">
        <v>203</v>
      </c>
      <c r="F23" s="1"/>
      <c r="G23" s="1"/>
      <c r="H23" s="1"/>
      <c r="I23" s="1"/>
      <c r="J23" s="1"/>
      <c r="K23" s="38">
        <f>H90</f>
        <v>0</v>
      </c>
      <c r="L23" s="38">
        <f>L90</f>
        <v>0</v>
      </c>
      <c r="M23" s="12"/>
      <c r="N23" s="2"/>
      <c r="O23" s="2"/>
      <c r="P23" s="2"/>
      <c r="Q23" s="2"/>
      <c r="S23" s="27">
        <f>S89</f>
        <v>0</v>
      </c>
    </row>
    <row r="24">
      <c r="A24" s="9"/>
      <c r="B24" s="36">
        <v>9</v>
      </c>
      <c r="C24" s="1"/>
      <c r="D24" s="1"/>
      <c r="E24" s="37" t="s">
        <v>92</v>
      </c>
      <c r="F24" s="1"/>
      <c r="G24" s="1"/>
      <c r="H24" s="1"/>
      <c r="I24" s="1"/>
      <c r="J24" s="1"/>
      <c r="K24" s="38">
        <f>H133</f>
        <v>0</v>
      </c>
      <c r="L24" s="38">
        <f>L133</f>
        <v>0</v>
      </c>
      <c r="M24" s="12"/>
      <c r="N24" s="2"/>
      <c r="O24" s="2"/>
      <c r="P24" s="2"/>
      <c r="Q24" s="2"/>
      <c r="S24" s="27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2"/>
      <c r="N25" s="2"/>
      <c r="O25" s="2"/>
      <c r="P25" s="2"/>
      <c r="Q25" s="2"/>
    </row>
    <row r="26" ht="14" customHeight="1">
      <c r="A26" s="4"/>
      <c r="B26" s="28" t="s">
        <v>35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3"/>
      <c r="N27" s="2"/>
      <c r="O27" s="2"/>
      <c r="P27" s="2"/>
      <c r="Q27" s="2"/>
    </row>
    <row r="28" ht="18" customHeight="1">
      <c r="A28" s="9"/>
      <c r="B28" s="34" t="s">
        <v>36</v>
      </c>
      <c r="C28" s="34" t="s">
        <v>32</v>
      </c>
      <c r="D28" s="34" t="s">
        <v>37</v>
      </c>
      <c r="E28" s="34" t="s">
        <v>33</v>
      </c>
      <c r="F28" s="34" t="s">
        <v>38</v>
      </c>
      <c r="G28" s="35" t="s">
        <v>39</v>
      </c>
      <c r="H28" s="22" t="s">
        <v>40</v>
      </c>
      <c r="I28" s="22" t="s">
        <v>41</v>
      </c>
      <c r="J28" s="22" t="s">
        <v>16</v>
      </c>
      <c r="K28" s="35" t="s">
        <v>42</v>
      </c>
      <c r="L28" s="22" t="s">
        <v>17</v>
      </c>
      <c r="M28" s="71"/>
      <c r="N28" s="2"/>
      <c r="O28" s="2"/>
      <c r="P28" s="2"/>
      <c r="Q28" s="2"/>
    </row>
    <row r="29" ht="40" customHeight="1">
      <c r="A29" s="9"/>
      <c r="B29" s="39" t="s">
        <v>98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204</v>
      </c>
      <c r="D30" s="42" t="s">
        <v>3</v>
      </c>
      <c r="E30" s="42" t="s">
        <v>205</v>
      </c>
      <c r="F30" s="42" t="s">
        <v>3</v>
      </c>
      <c r="G30" s="43" t="s">
        <v>101</v>
      </c>
      <c r="H30" s="44">
        <v>910</v>
      </c>
      <c r="I30" s="25">
        <f>ROUND(0,2)</f>
        <v>0</v>
      </c>
      <c r="J30" s="45">
        <f>ROUND(I30*H30,2)</f>
        <v>0</v>
      </c>
      <c r="K30" s="46">
        <v>0.20999999999999999</v>
      </c>
      <c r="L30" s="47">
        <f>IF(ISNUMBER(K30),ROUND(J30*(K30+1),2),0)</f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47</v>
      </c>
      <c r="C31" s="1"/>
      <c r="D31" s="1"/>
      <c r="E31" s="49" t="s">
        <v>206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48</v>
      </c>
      <c r="C32" s="1"/>
      <c r="D32" s="1"/>
      <c r="E32" s="49" t="s">
        <v>207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208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>
      <c r="A34" s="9"/>
      <c r="B34" s="50" t="s">
        <v>51</v>
      </c>
      <c r="C34" s="51"/>
      <c r="D34" s="51"/>
      <c r="E34" s="52" t="s">
        <v>52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59">
        <v>1</v>
      </c>
      <c r="D35" s="1"/>
      <c r="E35" s="59" t="s">
        <v>88</v>
      </c>
      <c r="F35" s="1"/>
      <c r="G35" s="60" t="s">
        <v>80</v>
      </c>
      <c r="H35" s="61">
        <f>0+J30</f>
        <v>0</v>
      </c>
      <c r="I35" s="60" t="s">
        <v>81</v>
      </c>
      <c r="J35" s="62">
        <f>(L35-H35)</f>
        <v>0</v>
      </c>
      <c r="K35" s="60" t="s">
        <v>82</v>
      </c>
      <c r="L35" s="63">
        <f>0+L30</f>
        <v>0</v>
      </c>
      <c r="M35" s="12"/>
      <c r="N35" s="2"/>
      <c r="O35" s="2"/>
      <c r="P35" s="2"/>
      <c r="Q35" s="33">
        <f>0+Q30</f>
        <v>0</v>
      </c>
      <c r="R35" s="27">
        <f>0+R30</f>
        <v>0</v>
      </c>
      <c r="S35" s="64">
        <f>Q35*(1+J35)+R35</f>
        <v>0</v>
      </c>
    </row>
    <row r="36" thickTop="1" thickBot="1" ht="25" customHeight="1">
      <c r="A36" s="9"/>
      <c r="B36" s="65"/>
      <c r="C36" s="65"/>
      <c r="D36" s="65"/>
      <c r="E36" s="65"/>
      <c r="F36" s="65"/>
      <c r="G36" s="66" t="s">
        <v>83</v>
      </c>
      <c r="H36" s="67">
        <f>0+J30</f>
        <v>0</v>
      </c>
      <c r="I36" s="66" t="s">
        <v>84</v>
      </c>
      <c r="J36" s="68">
        <f>0+J35</f>
        <v>0</v>
      </c>
      <c r="K36" s="66" t="s">
        <v>85</v>
      </c>
      <c r="L36" s="69">
        <f>0+L30</f>
        <v>0</v>
      </c>
      <c r="M36" s="12"/>
      <c r="N36" s="2"/>
      <c r="O36" s="2"/>
      <c r="P36" s="2"/>
      <c r="Q36" s="2"/>
    </row>
    <row r="37" ht="40" customHeight="1">
      <c r="A37" s="9"/>
      <c r="B37" s="74" t="s">
        <v>112</v>
      </c>
      <c r="C37" s="1"/>
      <c r="D37" s="1"/>
      <c r="E37" s="1"/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1">
        <v>2</v>
      </c>
      <c r="C38" s="42" t="s">
        <v>209</v>
      </c>
      <c r="D38" s="42" t="s">
        <v>3</v>
      </c>
      <c r="E38" s="42" t="s">
        <v>210</v>
      </c>
      <c r="F38" s="42" t="s">
        <v>3</v>
      </c>
      <c r="G38" s="43" t="s">
        <v>101</v>
      </c>
      <c r="H38" s="44">
        <v>1472</v>
      </c>
      <c r="I38" s="25">
        <f>ROUND(0,2)</f>
        <v>0</v>
      </c>
      <c r="J38" s="45">
        <f>ROUND(I38*H38,2)</f>
        <v>0</v>
      </c>
      <c r="K38" s="46">
        <v>0.20999999999999999</v>
      </c>
      <c r="L38" s="47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47</v>
      </c>
      <c r="C39" s="1"/>
      <c r="D39" s="1"/>
      <c r="E39" s="49" t="s">
        <v>211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48</v>
      </c>
      <c r="C40" s="1"/>
      <c r="D40" s="1"/>
      <c r="E40" s="49" t="s">
        <v>212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49</v>
      </c>
      <c r="C41" s="1"/>
      <c r="D41" s="1"/>
      <c r="E41" s="49" t="s">
        <v>118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51</v>
      </c>
      <c r="C42" s="51"/>
      <c r="D42" s="51"/>
      <c r="E42" s="52" t="s">
        <v>52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</v>
      </c>
      <c r="C43" s="42" t="s">
        <v>213</v>
      </c>
      <c r="D43" s="42" t="s">
        <v>3</v>
      </c>
      <c r="E43" s="42" t="s">
        <v>214</v>
      </c>
      <c r="F43" s="42" t="s">
        <v>3</v>
      </c>
      <c r="G43" s="43" t="s">
        <v>101</v>
      </c>
      <c r="H43" s="54">
        <v>1104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47</v>
      </c>
      <c r="C44" s="1"/>
      <c r="D44" s="1"/>
      <c r="E44" s="49" t="s">
        <v>215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48</v>
      </c>
      <c r="C45" s="1"/>
      <c r="D45" s="1"/>
      <c r="E45" s="49" t="s">
        <v>216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49</v>
      </c>
      <c r="C46" s="1"/>
      <c r="D46" s="1"/>
      <c r="E46" s="49" t="s">
        <v>118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51</v>
      </c>
      <c r="C47" s="51"/>
      <c r="D47" s="51"/>
      <c r="E47" s="52" t="s">
        <v>52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4</v>
      </c>
      <c r="C48" s="42" t="s">
        <v>217</v>
      </c>
      <c r="D48" s="42" t="s">
        <v>3</v>
      </c>
      <c r="E48" s="42" t="s">
        <v>218</v>
      </c>
      <c r="F48" s="42" t="s">
        <v>3</v>
      </c>
      <c r="G48" s="43" t="s">
        <v>101</v>
      </c>
      <c r="H48" s="54">
        <v>746</v>
      </c>
      <c r="I48" s="55">
        <f>ROUND(0,2)</f>
        <v>0</v>
      </c>
      <c r="J48" s="56">
        <f>ROUND(I48*H48,2)</f>
        <v>0</v>
      </c>
      <c r="K48" s="57">
        <v>0.20999999999999999</v>
      </c>
      <c r="L48" s="58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47</v>
      </c>
      <c r="C49" s="1"/>
      <c r="D49" s="1"/>
      <c r="E49" s="49" t="s">
        <v>219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48</v>
      </c>
      <c r="C50" s="1"/>
      <c r="D50" s="1"/>
      <c r="E50" s="49" t="s">
        <v>220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49</v>
      </c>
      <c r="C51" s="1"/>
      <c r="D51" s="1"/>
      <c r="E51" s="49" t="s">
        <v>118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51</v>
      </c>
      <c r="C52" s="51"/>
      <c r="D52" s="51"/>
      <c r="E52" s="52" t="s">
        <v>52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>
      <c r="A53" s="9"/>
      <c r="B53" s="41">
        <v>5</v>
      </c>
      <c r="C53" s="42" t="s">
        <v>221</v>
      </c>
      <c r="D53" s="42" t="s">
        <v>3</v>
      </c>
      <c r="E53" s="42" t="s">
        <v>222</v>
      </c>
      <c r="F53" s="42" t="s">
        <v>3</v>
      </c>
      <c r="G53" s="43" t="s">
        <v>101</v>
      </c>
      <c r="H53" s="54">
        <v>3312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47</v>
      </c>
      <c r="C54" s="1"/>
      <c r="D54" s="1"/>
      <c r="E54" s="49" t="s">
        <v>223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48</v>
      </c>
      <c r="C55" s="1"/>
      <c r="D55" s="1"/>
      <c r="E55" s="49" t="s">
        <v>224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49</v>
      </c>
      <c r="C56" s="1"/>
      <c r="D56" s="1"/>
      <c r="E56" s="49" t="s">
        <v>118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51</v>
      </c>
      <c r="C57" s="51"/>
      <c r="D57" s="51"/>
      <c r="E57" s="52" t="s">
        <v>52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6</v>
      </c>
      <c r="C58" s="42" t="s">
        <v>225</v>
      </c>
      <c r="D58" s="42" t="s">
        <v>3</v>
      </c>
      <c r="E58" s="42" t="s">
        <v>226</v>
      </c>
      <c r="F58" s="42" t="s">
        <v>3</v>
      </c>
      <c r="G58" s="43" t="s">
        <v>101</v>
      </c>
      <c r="H58" s="54">
        <v>138.09999999999999</v>
      </c>
      <c r="I58" s="55">
        <f>ROUND(0,2)</f>
        <v>0</v>
      </c>
      <c r="J58" s="56">
        <f>ROUND(I58*H58,2)</f>
        <v>0</v>
      </c>
      <c r="K58" s="57">
        <v>0.20999999999999999</v>
      </c>
      <c r="L58" s="58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47</v>
      </c>
      <c r="C59" s="1"/>
      <c r="D59" s="1"/>
      <c r="E59" s="49" t="s">
        <v>227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48</v>
      </c>
      <c r="C60" s="1"/>
      <c r="D60" s="1"/>
      <c r="E60" s="49" t="s">
        <v>228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49</v>
      </c>
      <c r="C61" s="1"/>
      <c r="D61" s="1"/>
      <c r="E61" s="49" t="s">
        <v>118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51</v>
      </c>
      <c r="C62" s="51"/>
      <c r="D62" s="51"/>
      <c r="E62" s="52" t="s">
        <v>52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7</v>
      </c>
      <c r="C63" s="42" t="s">
        <v>229</v>
      </c>
      <c r="D63" s="42" t="s">
        <v>3</v>
      </c>
      <c r="E63" s="42" t="s">
        <v>230</v>
      </c>
      <c r="F63" s="42" t="s">
        <v>3</v>
      </c>
      <c r="G63" s="43" t="s">
        <v>101</v>
      </c>
      <c r="H63" s="54">
        <v>1472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47</v>
      </c>
      <c r="C64" s="1"/>
      <c r="D64" s="1"/>
      <c r="E64" s="49" t="s">
        <v>211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48</v>
      </c>
      <c r="C65" s="1"/>
      <c r="D65" s="1"/>
      <c r="E65" s="49" t="s">
        <v>212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49</v>
      </c>
      <c r="C66" s="1"/>
      <c r="D66" s="1"/>
      <c r="E66" s="49" t="s">
        <v>231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51</v>
      </c>
      <c r="C67" s="51"/>
      <c r="D67" s="51"/>
      <c r="E67" s="52" t="s">
        <v>52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59">
        <v>6</v>
      </c>
      <c r="D68" s="1"/>
      <c r="E68" s="59" t="s">
        <v>90</v>
      </c>
      <c r="F68" s="1"/>
      <c r="G68" s="60" t="s">
        <v>80</v>
      </c>
      <c r="H68" s="61">
        <f>J38+J43+J48+J53+J58+J63</f>
        <v>0</v>
      </c>
      <c r="I68" s="60" t="s">
        <v>81</v>
      </c>
      <c r="J68" s="62">
        <f>(L68-H68)</f>
        <v>0</v>
      </c>
      <c r="K68" s="60" t="s">
        <v>82</v>
      </c>
      <c r="L68" s="63">
        <f>L38+L43+L48+L53+L58+L63</f>
        <v>0</v>
      </c>
      <c r="M68" s="12"/>
      <c r="N68" s="2"/>
      <c r="O68" s="2"/>
      <c r="P68" s="2"/>
      <c r="Q68" s="33">
        <f>0+Q38+Q43+Q48+Q53+Q58+Q63</f>
        <v>0</v>
      </c>
      <c r="R68" s="27">
        <f>0+R38+R43+R48+R53+R58+R63</f>
        <v>0</v>
      </c>
      <c r="S68" s="64">
        <f>Q68*(1+J68)+R68</f>
        <v>0</v>
      </c>
    </row>
    <row r="69" thickTop="1" thickBot="1" ht="25" customHeight="1">
      <c r="A69" s="9"/>
      <c r="B69" s="65"/>
      <c r="C69" s="65"/>
      <c r="D69" s="65"/>
      <c r="E69" s="65"/>
      <c r="F69" s="65"/>
      <c r="G69" s="66" t="s">
        <v>83</v>
      </c>
      <c r="H69" s="67">
        <f>J38+J43+J48+J53+J58+J63</f>
        <v>0</v>
      </c>
      <c r="I69" s="66" t="s">
        <v>84</v>
      </c>
      <c r="J69" s="68">
        <f>0+J68</f>
        <v>0</v>
      </c>
      <c r="K69" s="66" t="s">
        <v>85</v>
      </c>
      <c r="L69" s="69">
        <f>L38+L43+L48+L53+L58+L63</f>
        <v>0</v>
      </c>
      <c r="M69" s="12"/>
      <c r="N69" s="2"/>
      <c r="O69" s="2"/>
      <c r="P69" s="2"/>
      <c r="Q69" s="2"/>
    </row>
    <row r="70" ht="40" customHeight="1">
      <c r="A70" s="9"/>
      <c r="B70" s="74" t="s">
        <v>133</v>
      </c>
      <c r="C70" s="1"/>
      <c r="D70" s="1"/>
      <c r="E70" s="1"/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1">
        <v>8</v>
      </c>
      <c r="C71" s="42" t="s">
        <v>134</v>
      </c>
      <c r="D71" s="42" t="s">
        <v>3</v>
      </c>
      <c r="E71" s="42" t="s">
        <v>135</v>
      </c>
      <c r="F71" s="42" t="s">
        <v>3</v>
      </c>
      <c r="G71" s="43" t="s">
        <v>101</v>
      </c>
      <c r="H71" s="44">
        <v>1</v>
      </c>
      <c r="I71" s="25">
        <f>ROUND(0,2)</f>
        <v>0</v>
      </c>
      <c r="J71" s="45">
        <f>ROUND(I71*H71,2)</f>
        <v>0</v>
      </c>
      <c r="K71" s="46">
        <v>0.20999999999999999</v>
      </c>
      <c r="L71" s="47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47</v>
      </c>
      <c r="C72" s="1"/>
      <c r="D72" s="1"/>
      <c r="E72" s="49" t="s">
        <v>232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48</v>
      </c>
      <c r="C73" s="1"/>
      <c r="D73" s="1"/>
      <c r="E73" s="49" t="s">
        <v>60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49</v>
      </c>
      <c r="C74" s="1"/>
      <c r="D74" s="1"/>
      <c r="E74" s="49" t="s">
        <v>138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51</v>
      </c>
      <c r="C75" s="51"/>
      <c r="D75" s="51"/>
      <c r="E75" s="52" t="s">
        <v>52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9</v>
      </c>
      <c r="C76" s="42" t="s">
        <v>233</v>
      </c>
      <c r="D76" s="42" t="s">
        <v>3</v>
      </c>
      <c r="E76" s="42" t="s">
        <v>234</v>
      </c>
      <c r="F76" s="42" t="s">
        <v>3</v>
      </c>
      <c r="G76" s="43" t="s">
        <v>101</v>
      </c>
      <c r="H76" s="54">
        <v>7360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47</v>
      </c>
      <c r="C77" s="1"/>
      <c r="D77" s="1"/>
      <c r="E77" s="49" t="s">
        <v>235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48</v>
      </c>
      <c r="C78" s="1"/>
      <c r="D78" s="1"/>
      <c r="E78" s="49" t="s">
        <v>236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49</v>
      </c>
      <c r="C79" s="1"/>
      <c r="D79" s="1"/>
      <c r="E79" s="49" t="s">
        <v>143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51</v>
      </c>
      <c r="C80" s="51"/>
      <c r="D80" s="51"/>
      <c r="E80" s="52" t="s">
        <v>52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59">
        <v>7</v>
      </c>
      <c r="D81" s="1"/>
      <c r="E81" s="59" t="s">
        <v>91</v>
      </c>
      <c r="F81" s="1"/>
      <c r="G81" s="60" t="s">
        <v>80</v>
      </c>
      <c r="H81" s="61">
        <f>J71+J76</f>
        <v>0</v>
      </c>
      <c r="I81" s="60" t="s">
        <v>81</v>
      </c>
      <c r="J81" s="62">
        <f>(L81-H81)</f>
        <v>0</v>
      </c>
      <c r="K81" s="60" t="s">
        <v>82</v>
      </c>
      <c r="L81" s="63">
        <f>L71+L76</f>
        <v>0</v>
      </c>
      <c r="M81" s="12"/>
      <c r="N81" s="2"/>
      <c r="O81" s="2"/>
      <c r="P81" s="2"/>
      <c r="Q81" s="33">
        <f>0+Q71+Q76</f>
        <v>0</v>
      </c>
      <c r="R81" s="27">
        <f>0+R71+R76</f>
        <v>0</v>
      </c>
      <c r="S81" s="64">
        <f>Q81*(1+J81)+R81</f>
        <v>0</v>
      </c>
    </row>
    <row r="82" thickTop="1" thickBot="1" ht="25" customHeight="1">
      <c r="A82" s="9"/>
      <c r="B82" s="65"/>
      <c r="C82" s="65"/>
      <c r="D82" s="65"/>
      <c r="E82" s="65"/>
      <c r="F82" s="65"/>
      <c r="G82" s="66" t="s">
        <v>83</v>
      </c>
      <c r="H82" s="67">
        <f>J71+J76</f>
        <v>0</v>
      </c>
      <c r="I82" s="66" t="s">
        <v>84</v>
      </c>
      <c r="J82" s="68">
        <f>0+J81</f>
        <v>0</v>
      </c>
      <c r="K82" s="66" t="s">
        <v>85</v>
      </c>
      <c r="L82" s="69">
        <f>L71+L76</f>
        <v>0</v>
      </c>
      <c r="M82" s="12"/>
      <c r="N82" s="2"/>
      <c r="O82" s="2"/>
      <c r="P82" s="2"/>
      <c r="Q82" s="2"/>
    </row>
    <row r="83" ht="40" customHeight="1">
      <c r="A83" s="9"/>
      <c r="B83" s="74" t="s">
        <v>237</v>
      </c>
      <c r="C83" s="1"/>
      <c r="D83" s="1"/>
      <c r="E83" s="1"/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1">
        <v>10</v>
      </c>
      <c r="C84" s="42" t="s">
        <v>238</v>
      </c>
      <c r="D84" s="42"/>
      <c r="E84" s="42" t="s">
        <v>239</v>
      </c>
      <c r="F84" s="42" t="s">
        <v>3</v>
      </c>
      <c r="G84" s="43" t="s">
        <v>240</v>
      </c>
      <c r="H84" s="44">
        <v>1</v>
      </c>
      <c r="I84" s="25">
        <f>ROUND(0,2)</f>
        <v>0</v>
      </c>
      <c r="J84" s="45">
        <f>ROUND(I84*H84,2)</f>
        <v>0</v>
      </c>
      <c r="K84" s="46">
        <v>0.20999999999999999</v>
      </c>
      <c r="L84" s="47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47</v>
      </c>
      <c r="C85" s="1"/>
      <c r="D85" s="1"/>
      <c r="E85" s="49" t="s">
        <v>241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48</v>
      </c>
      <c r="C86" s="1"/>
      <c r="D86" s="1"/>
      <c r="E86" s="49" t="s">
        <v>60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49</v>
      </c>
      <c r="C87" s="1"/>
      <c r="D87" s="1"/>
      <c r="E87" s="49" t="s">
        <v>242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51</v>
      </c>
      <c r="C88" s="51"/>
      <c r="D88" s="51"/>
      <c r="E88" s="52" t="s">
        <v>52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59">
        <v>8</v>
      </c>
      <c r="D89" s="1"/>
      <c r="E89" s="59" t="s">
        <v>203</v>
      </c>
      <c r="F89" s="1"/>
      <c r="G89" s="60" t="s">
        <v>80</v>
      </c>
      <c r="H89" s="61">
        <f>0+J84</f>
        <v>0</v>
      </c>
      <c r="I89" s="60" t="s">
        <v>81</v>
      </c>
      <c r="J89" s="62">
        <f>(L89-H89)</f>
        <v>0</v>
      </c>
      <c r="K89" s="60" t="s">
        <v>82</v>
      </c>
      <c r="L89" s="63">
        <f>0+L84</f>
        <v>0</v>
      </c>
      <c r="M89" s="12"/>
      <c r="N89" s="2"/>
      <c r="O89" s="2"/>
      <c r="P89" s="2"/>
      <c r="Q89" s="33">
        <f>0+Q84</f>
        <v>0</v>
      </c>
      <c r="R89" s="27">
        <f>0+R84</f>
        <v>0</v>
      </c>
      <c r="S89" s="64">
        <f>Q89*(1+J89)+R89</f>
        <v>0</v>
      </c>
    </row>
    <row r="90" thickTop="1" thickBot="1" ht="25" customHeight="1">
      <c r="A90" s="9"/>
      <c r="B90" s="65"/>
      <c r="C90" s="65"/>
      <c r="D90" s="65"/>
      <c r="E90" s="65"/>
      <c r="F90" s="65"/>
      <c r="G90" s="66" t="s">
        <v>83</v>
      </c>
      <c r="H90" s="67">
        <f>0+J84</f>
        <v>0</v>
      </c>
      <c r="I90" s="66" t="s">
        <v>84</v>
      </c>
      <c r="J90" s="68">
        <f>0+J89</f>
        <v>0</v>
      </c>
      <c r="K90" s="66" t="s">
        <v>85</v>
      </c>
      <c r="L90" s="69">
        <f>0+L84</f>
        <v>0</v>
      </c>
      <c r="M90" s="12"/>
      <c r="N90" s="2"/>
      <c r="O90" s="2"/>
      <c r="P90" s="2"/>
      <c r="Q90" s="2"/>
    </row>
    <row r="91" ht="40" customHeight="1">
      <c r="A91" s="9"/>
      <c r="B91" s="74" t="s">
        <v>148</v>
      </c>
      <c r="C91" s="1"/>
      <c r="D91" s="1"/>
      <c r="E91" s="1"/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1">
        <v>11</v>
      </c>
      <c r="C92" s="42" t="s">
        <v>243</v>
      </c>
      <c r="D92" s="42" t="s">
        <v>3</v>
      </c>
      <c r="E92" s="42" t="s">
        <v>244</v>
      </c>
      <c r="F92" s="42" t="s">
        <v>3</v>
      </c>
      <c r="G92" s="43" t="s">
        <v>108</v>
      </c>
      <c r="H92" s="44">
        <v>2.5</v>
      </c>
      <c r="I92" s="25">
        <f>ROUND(0,2)</f>
        <v>0</v>
      </c>
      <c r="J92" s="45">
        <f>ROUND(I92*H92,2)</f>
        <v>0</v>
      </c>
      <c r="K92" s="46">
        <v>0.20999999999999999</v>
      </c>
      <c r="L92" s="47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47</v>
      </c>
      <c r="C93" s="1"/>
      <c r="D93" s="1"/>
      <c r="E93" s="49" t="s">
        <v>3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48</v>
      </c>
      <c r="C94" s="1"/>
      <c r="D94" s="1"/>
      <c r="E94" s="49" t="s">
        <v>245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49</v>
      </c>
      <c r="C95" s="1"/>
      <c r="D95" s="1"/>
      <c r="E95" s="49" t="s">
        <v>246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51</v>
      </c>
      <c r="C96" s="51"/>
      <c r="D96" s="51"/>
      <c r="E96" s="52" t="s">
        <v>52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12</v>
      </c>
      <c r="C97" s="42" t="s">
        <v>247</v>
      </c>
      <c r="D97" s="42" t="s">
        <v>3</v>
      </c>
      <c r="E97" s="42" t="s">
        <v>248</v>
      </c>
      <c r="F97" s="42" t="s">
        <v>3</v>
      </c>
      <c r="G97" s="43" t="s">
        <v>240</v>
      </c>
      <c r="H97" s="54">
        <v>3.3999999999999999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47</v>
      </c>
      <c r="C98" s="1"/>
      <c r="D98" s="1"/>
      <c r="E98" s="49" t="s">
        <v>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48</v>
      </c>
      <c r="C99" s="1"/>
      <c r="D99" s="1"/>
      <c r="E99" s="49" t="s">
        <v>249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49</v>
      </c>
      <c r="C100" s="1"/>
      <c r="D100" s="1"/>
      <c r="E100" s="49" t="s">
        <v>250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51</v>
      </c>
      <c r="C101" s="51"/>
      <c r="D101" s="51"/>
      <c r="E101" s="52" t="s">
        <v>52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13</v>
      </c>
      <c r="C102" s="42" t="s">
        <v>251</v>
      </c>
      <c r="D102" s="42" t="s">
        <v>3</v>
      </c>
      <c r="E102" s="42" t="s">
        <v>252</v>
      </c>
      <c r="F102" s="42" t="s">
        <v>3</v>
      </c>
      <c r="G102" s="43" t="s">
        <v>101</v>
      </c>
      <c r="H102" s="54">
        <v>405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47</v>
      </c>
      <c r="C103" s="1"/>
      <c r="D103" s="1"/>
      <c r="E103" s="49" t="s">
        <v>253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48</v>
      </c>
      <c r="C104" s="1"/>
      <c r="D104" s="1"/>
      <c r="E104" s="49" t="s">
        <v>254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49</v>
      </c>
      <c r="C105" s="1"/>
      <c r="D105" s="1"/>
      <c r="E105" s="49" t="s">
        <v>255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51</v>
      </c>
      <c r="C106" s="51"/>
      <c r="D106" s="51"/>
      <c r="E106" s="52" t="s">
        <v>52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14</v>
      </c>
      <c r="C107" s="42" t="s">
        <v>256</v>
      </c>
      <c r="D107" s="42" t="s">
        <v>3</v>
      </c>
      <c r="E107" s="42" t="s">
        <v>257</v>
      </c>
      <c r="F107" s="42" t="s">
        <v>3</v>
      </c>
      <c r="G107" s="43" t="s">
        <v>73</v>
      </c>
      <c r="H107" s="54">
        <v>2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47</v>
      </c>
      <c r="C108" s="1"/>
      <c r="D108" s="1"/>
      <c r="E108" s="49" t="s">
        <v>258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48</v>
      </c>
      <c r="C109" s="1"/>
      <c r="D109" s="1"/>
      <c r="E109" s="49" t="s">
        <v>110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49</v>
      </c>
      <c r="C110" s="1"/>
      <c r="D110" s="1"/>
      <c r="E110" s="49" t="s">
        <v>259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51</v>
      </c>
      <c r="C111" s="51"/>
      <c r="D111" s="51"/>
      <c r="E111" s="52" t="s">
        <v>52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15</v>
      </c>
      <c r="C112" s="42" t="s">
        <v>183</v>
      </c>
      <c r="D112" s="42" t="s">
        <v>3</v>
      </c>
      <c r="E112" s="42" t="s">
        <v>184</v>
      </c>
      <c r="F112" s="42" t="s">
        <v>3</v>
      </c>
      <c r="G112" s="43" t="s">
        <v>101</v>
      </c>
      <c r="H112" s="54">
        <v>7360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47</v>
      </c>
      <c r="C113" s="1"/>
      <c r="D113" s="1"/>
      <c r="E113" s="49" t="s">
        <v>3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48</v>
      </c>
      <c r="C114" s="1"/>
      <c r="D114" s="1"/>
      <c r="E114" s="49" t="s">
        <v>236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182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51</v>
      </c>
      <c r="C116" s="51"/>
      <c r="D116" s="51"/>
      <c r="E116" s="52" t="s">
        <v>52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16</v>
      </c>
      <c r="C117" s="42" t="s">
        <v>260</v>
      </c>
      <c r="D117" s="42" t="s">
        <v>3</v>
      </c>
      <c r="E117" s="42" t="s">
        <v>261</v>
      </c>
      <c r="F117" s="42" t="s">
        <v>3</v>
      </c>
      <c r="G117" s="43" t="s">
        <v>101</v>
      </c>
      <c r="H117" s="54">
        <v>1840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47</v>
      </c>
      <c r="C118" s="1"/>
      <c r="D118" s="1"/>
      <c r="E118" s="49" t="s">
        <v>262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48</v>
      </c>
      <c r="C119" s="1"/>
      <c r="D119" s="1"/>
      <c r="E119" s="49" t="s">
        <v>263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182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51</v>
      </c>
      <c r="C121" s="51"/>
      <c r="D121" s="51"/>
      <c r="E121" s="52" t="s">
        <v>52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17</v>
      </c>
      <c r="C122" s="42" t="s">
        <v>190</v>
      </c>
      <c r="D122" s="42" t="s">
        <v>3</v>
      </c>
      <c r="E122" s="42" t="s">
        <v>191</v>
      </c>
      <c r="F122" s="42" t="s">
        <v>3</v>
      </c>
      <c r="G122" s="43" t="s">
        <v>192</v>
      </c>
      <c r="H122" s="54">
        <v>5702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47</v>
      </c>
      <c r="C123" s="1"/>
      <c r="D123" s="1"/>
      <c r="E123" s="49" t="s">
        <v>3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48</v>
      </c>
      <c r="C124" s="1"/>
      <c r="D124" s="1"/>
      <c r="E124" s="49" t="s">
        <v>264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194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51</v>
      </c>
      <c r="C126" s="51"/>
      <c r="D126" s="51"/>
      <c r="E126" s="52" t="s">
        <v>52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18</v>
      </c>
      <c r="C127" s="42" t="s">
        <v>265</v>
      </c>
      <c r="D127" s="42" t="s">
        <v>3</v>
      </c>
      <c r="E127" s="42" t="s">
        <v>266</v>
      </c>
      <c r="F127" s="42" t="s">
        <v>3</v>
      </c>
      <c r="G127" s="43" t="s">
        <v>240</v>
      </c>
      <c r="H127" s="54">
        <v>3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47</v>
      </c>
      <c r="C128" s="1"/>
      <c r="D128" s="1"/>
      <c r="E128" s="49" t="s">
        <v>267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48</v>
      </c>
      <c r="C129" s="1"/>
      <c r="D129" s="1"/>
      <c r="E129" s="49" t="s">
        <v>166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49</v>
      </c>
      <c r="C130" s="1"/>
      <c r="D130" s="1"/>
      <c r="E130" s="49" t="s">
        <v>268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51</v>
      </c>
      <c r="C131" s="51"/>
      <c r="D131" s="51"/>
      <c r="E131" s="52" t="s">
        <v>52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59">
        <v>9</v>
      </c>
      <c r="D132" s="1"/>
      <c r="E132" s="59" t="s">
        <v>92</v>
      </c>
      <c r="F132" s="1"/>
      <c r="G132" s="60" t="s">
        <v>80</v>
      </c>
      <c r="H132" s="61">
        <f>J92+J97+J102+J107+J112+J117+J122+J127</f>
        <v>0</v>
      </c>
      <c r="I132" s="60" t="s">
        <v>81</v>
      </c>
      <c r="J132" s="62">
        <f>(L132-H132)</f>
        <v>0</v>
      </c>
      <c r="K132" s="60" t="s">
        <v>82</v>
      </c>
      <c r="L132" s="63">
        <f>L92+L97+L102+L107+L112+L117+L122+L127</f>
        <v>0</v>
      </c>
      <c r="M132" s="12"/>
      <c r="N132" s="2"/>
      <c r="O132" s="2"/>
      <c r="P132" s="2"/>
      <c r="Q132" s="33">
        <f>0+Q92+Q97+Q102+Q107+Q112+Q117+Q122+Q127</f>
        <v>0</v>
      </c>
      <c r="R132" s="27">
        <f>0+R92+R97+R102+R107+R112+R117+R122+R127</f>
        <v>0</v>
      </c>
      <c r="S132" s="64">
        <f>Q132*(1+J132)+R132</f>
        <v>0</v>
      </c>
    </row>
    <row r="133" thickTop="1" thickBot="1" ht="25" customHeight="1">
      <c r="A133" s="9"/>
      <c r="B133" s="65"/>
      <c r="C133" s="65"/>
      <c r="D133" s="65"/>
      <c r="E133" s="65"/>
      <c r="F133" s="65"/>
      <c r="G133" s="66" t="s">
        <v>83</v>
      </c>
      <c r="H133" s="67">
        <f>J92+J97+J102+J107+J112+J117+J122+J127</f>
        <v>0</v>
      </c>
      <c r="I133" s="66" t="s">
        <v>84</v>
      </c>
      <c r="J133" s="68">
        <f>0+J132</f>
        <v>0</v>
      </c>
      <c r="K133" s="66" t="s">
        <v>85</v>
      </c>
      <c r="L133" s="69">
        <f>L92+L97+L102+L107+L112+L117+L122+L127</f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0"/>
      <c r="I134" s="4"/>
      <c r="J134" s="70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95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7:L37"/>
    <mergeCell ref="B22:D22"/>
    <mergeCell ref="B23:D23"/>
    <mergeCell ref="B24:D24"/>
    <mergeCell ref="B70:L70"/>
    <mergeCell ref="B72:D72"/>
    <mergeCell ref="B73:D73"/>
    <mergeCell ref="B74:D74"/>
    <mergeCell ref="B75:D75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91:L9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H39+H47+H55+H63+H81+H99+H107+H175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L39+L47+L55+L63+L81+L99+L107+L175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AVERAGE(J38,J46,J54,J62,J80,J98,J106,J174)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87</v>
      </c>
      <c r="F20" s="1"/>
      <c r="G20" s="1"/>
      <c r="H20" s="1"/>
      <c r="I20" s="1"/>
      <c r="J20" s="1"/>
      <c r="K20" s="38">
        <f>H39</f>
        <v>0</v>
      </c>
      <c r="L20" s="38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36">
        <v>1</v>
      </c>
      <c r="C21" s="1"/>
      <c r="D21" s="1"/>
      <c r="E21" s="37" t="s">
        <v>88</v>
      </c>
      <c r="F21" s="1"/>
      <c r="G21" s="1"/>
      <c r="H21" s="1"/>
      <c r="I21" s="1"/>
      <c r="J21" s="1"/>
      <c r="K21" s="38">
        <f>H47</f>
        <v>0</v>
      </c>
      <c r="L21" s="38">
        <f>L47</f>
        <v>0</v>
      </c>
      <c r="M21" s="12"/>
      <c r="N21" s="2"/>
      <c r="O21" s="2"/>
      <c r="P21" s="2"/>
      <c r="Q21" s="2"/>
      <c r="S21" s="27">
        <f>S46</f>
        <v>0</v>
      </c>
    </row>
    <row r="22">
      <c r="A22" s="9"/>
      <c r="B22" s="36">
        <v>2</v>
      </c>
      <c r="C22" s="1"/>
      <c r="D22" s="1"/>
      <c r="E22" s="37" t="s">
        <v>270</v>
      </c>
      <c r="F22" s="1"/>
      <c r="G22" s="1"/>
      <c r="H22" s="1"/>
      <c r="I22" s="1"/>
      <c r="J22" s="1"/>
      <c r="K22" s="38">
        <f>H55</f>
        <v>0</v>
      </c>
      <c r="L22" s="38">
        <f>L55</f>
        <v>0</v>
      </c>
      <c r="M22" s="12"/>
      <c r="N22" s="2"/>
      <c r="O22" s="2"/>
      <c r="P22" s="2"/>
      <c r="Q22" s="2"/>
      <c r="S22" s="27">
        <f>S54</f>
        <v>0</v>
      </c>
    </row>
    <row r="23">
      <c r="A23" s="9"/>
      <c r="B23" s="36">
        <v>4</v>
      </c>
      <c r="C23" s="1"/>
      <c r="D23" s="1"/>
      <c r="E23" s="37" t="s">
        <v>271</v>
      </c>
      <c r="F23" s="1"/>
      <c r="G23" s="1"/>
      <c r="H23" s="1"/>
      <c r="I23" s="1"/>
      <c r="J23" s="1"/>
      <c r="K23" s="38">
        <f>H63</f>
        <v>0</v>
      </c>
      <c r="L23" s="38">
        <f>L63</f>
        <v>0</v>
      </c>
      <c r="M23" s="12"/>
      <c r="N23" s="2"/>
      <c r="O23" s="2"/>
      <c r="P23" s="2"/>
      <c r="Q23" s="2"/>
      <c r="S23" s="27">
        <f>S62</f>
        <v>0</v>
      </c>
    </row>
    <row r="24">
      <c r="A24" s="9"/>
      <c r="B24" s="36">
        <v>5</v>
      </c>
      <c r="C24" s="1"/>
      <c r="D24" s="1"/>
      <c r="E24" s="37" t="s">
        <v>272</v>
      </c>
      <c r="F24" s="1"/>
      <c r="G24" s="1"/>
      <c r="H24" s="1"/>
      <c r="I24" s="1"/>
      <c r="J24" s="1"/>
      <c r="K24" s="38">
        <f>H81</f>
        <v>0</v>
      </c>
      <c r="L24" s="38">
        <f>L81</f>
        <v>0</v>
      </c>
      <c r="M24" s="12"/>
      <c r="N24" s="2"/>
      <c r="O24" s="2"/>
      <c r="P24" s="2"/>
      <c r="Q24" s="2"/>
      <c r="S24" s="27">
        <f>S80</f>
        <v>0</v>
      </c>
    </row>
    <row r="25">
      <c r="A25" s="9"/>
      <c r="B25" s="36">
        <v>7</v>
      </c>
      <c r="C25" s="1"/>
      <c r="D25" s="1"/>
      <c r="E25" s="37" t="s">
        <v>91</v>
      </c>
      <c r="F25" s="1"/>
      <c r="G25" s="1"/>
      <c r="H25" s="1"/>
      <c r="I25" s="1"/>
      <c r="J25" s="1"/>
      <c r="K25" s="38">
        <f>H99</f>
        <v>0</v>
      </c>
      <c r="L25" s="38">
        <f>L99</f>
        <v>0</v>
      </c>
      <c r="M25" s="71"/>
      <c r="N25" s="2"/>
      <c r="O25" s="2"/>
      <c r="P25" s="2"/>
      <c r="Q25" s="2"/>
      <c r="S25" s="27">
        <f>S98</f>
        <v>0</v>
      </c>
    </row>
    <row r="26">
      <c r="A26" s="9"/>
      <c r="B26" s="36">
        <v>8</v>
      </c>
      <c r="C26" s="1"/>
      <c r="D26" s="1"/>
      <c r="E26" s="37" t="s">
        <v>203</v>
      </c>
      <c r="F26" s="1"/>
      <c r="G26" s="1"/>
      <c r="H26" s="1"/>
      <c r="I26" s="1"/>
      <c r="J26" s="1"/>
      <c r="K26" s="38">
        <f>H107</f>
        <v>0</v>
      </c>
      <c r="L26" s="38">
        <f>L107</f>
        <v>0</v>
      </c>
      <c r="M26" s="71"/>
      <c r="N26" s="2"/>
      <c r="O26" s="2"/>
      <c r="P26" s="2"/>
      <c r="Q26" s="2"/>
      <c r="S26" s="27">
        <f>S106</f>
        <v>0</v>
      </c>
    </row>
    <row r="27">
      <c r="A27" s="9"/>
      <c r="B27" s="36">
        <v>9</v>
      </c>
      <c r="C27" s="1"/>
      <c r="D27" s="1"/>
      <c r="E27" s="37" t="s">
        <v>92</v>
      </c>
      <c r="F27" s="1"/>
      <c r="G27" s="1"/>
      <c r="H27" s="1"/>
      <c r="I27" s="1"/>
      <c r="J27" s="1"/>
      <c r="K27" s="38">
        <f>H175</f>
        <v>0</v>
      </c>
      <c r="L27" s="38">
        <f>L175</f>
        <v>0</v>
      </c>
      <c r="M27" s="71"/>
      <c r="N27" s="2"/>
      <c r="O27" s="2"/>
      <c r="P27" s="2"/>
      <c r="Q27" s="2"/>
      <c r="S27" s="27">
        <f>S174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35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4" t="s">
        <v>36</v>
      </c>
      <c r="C31" s="34" t="s">
        <v>32</v>
      </c>
      <c r="D31" s="34" t="s">
        <v>37</v>
      </c>
      <c r="E31" s="34" t="s">
        <v>33</v>
      </c>
      <c r="F31" s="34" t="s">
        <v>38</v>
      </c>
      <c r="G31" s="35" t="s">
        <v>39</v>
      </c>
      <c r="H31" s="22" t="s">
        <v>40</v>
      </c>
      <c r="I31" s="22" t="s">
        <v>41</v>
      </c>
      <c r="J31" s="22" t="s">
        <v>16</v>
      </c>
      <c r="K31" s="35" t="s">
        <v>42</v>
      </c>
      <c r="L31" s="22" t="s">
        <v>17</v>
      </c>
      <c r="M31" s="71"/>
      <c r="N31" s="2"/>
      <c r="O31" s="2"/>
      <c r="P31" s="2"/>
      <c r="Q31" s="2"/>
    </row>
    <row r="32" ht="40" customHeight="1">
      <c r="A32" s="9"/>
      <c r="B32" s="39" t="s">
        <v>93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1</v>
      </c>
      <c r="C33" s="42" t="s">
        <v>273</v>
      </c>
      <c r="D33" s="42" t="s">
        <v>3</v>
      </c>
      <c r="E33" s="42" t="s">
        <v>274</v>
      </c>
      <c r="F33" s="42" t="s">
        <v>3</v>
      </c>
      <c r="G33" s="43" t="s">
        <v>275</v>
      </c>
      <c r="H33" s="44">
        <v>6.3490000000000002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47</v>
      </c>
      <c r="C34" s="1"/>
      <c r="D34" s="1"/>
      <c r="E34" s="49" t="s">
        <v>276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48</v>
      </c>
      <c r="C35" s="1"/>
      <c r="D35" s="1"/>
      <c r="E35" s="49" t="s">
        <v>277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49</v>
      </c>
      <c r="C36" s="1"/>
      <c r="D36" s="1"/>
      <c r="E36" s="49" t="s">
        <v>278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51</v>
      </c>
      <c r="C37" s="51"/>
      <c r="D37" s="51"/>
      <c r="E37" s="52" t="s">
        <v>52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59">
        <v>0</v>
      </c>
      <c r="D38" s="1"/>
      <c r="E38" s="59" t="s">
        <v>87</v>
      </c>
      <c r="F38" s="1"/>
      <c r="G38" s="60" t="s">
        <v>80</v>
      </c>
      <c r="H38" s="61">
        <f>0+J33</f>
        <v>0</v>
      </c>
      <c r="I38" s="60" t="s">
        <v>81</v>
      </c>
      <c r="J38" s="62">
        <f>(L38-H38)</f>
        <v>0</v>
      </c>
      <c r="K38" s="60" t="s">
        <v>82</v>
      </c>
      <c r="L38" s="63">
        <f>0+L33</f>
        <v>0</v>
      </c>
      <c r="M38" s="12"/>
      <c r="N38" s="2"/>
      <c r="O38" s="2"/>
      <c r="P38" s="2"/>
      <c r="Q38" s="33">
        <f>0+Q33</f>
        <v>0</v>
      </c>
      <c r="R38" s="27">
        <f>0+R33</f>
        <v>0</v>
      </c>
      <c r="S38" s="64">
        <f>Q38*(1+J38)+R38</f>
        <v>0</v>
      </c>
    </row>
    <row r="39" thickTop="1" thickBot="1" ht="25" customHeight="1">
      <c r="A39" s="9"/>
      <c r="B39" s="65"/>
      <c r="C39" s="65"/>
      <c r="D39" s="65"/>
      <c r="E39" s="65"/>
      <c r="F39" s="65"/>
      <c r="G39" s="66" t="s">
        <v>83</v>
      </c>
      <c r="H39" s="67">
        <f>0+J33</f>
        <v>0</v>
      </c>
      <c r="I39" s="66" t="s">
        <v>84</v>
      </c>
      <c r="J39" s="68">
        <f>0+J38</f>
        <v>0</v>
      </c>
      <c r="K39" s="66" t="s">
        <v>85</v>
      </c>
      <c r="L39" s="69">
        <f>0+L33</f>
        <v>0</v>
      </c>
      <c r="M39" s="12"/>
      <c r="N39" s="2"/>
      <c r="O39" s="2"/>
      <c r="P39" s="2"/>
      <c r="Q39" s="2"/>
    </row>
    <row r="40" ht="40" customHeight="1">
      <c r="A40" s="9"/>
      <c r="B40" s="74" t="s">
        <v>98</v>
      </c>
      <c r="C40" s="1"/>
      <c r="D40" s="1"/>
      <c r="E40" s="1"/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1">
        <v>2</v>
      </c>
      <c r="C41" s="42" t="s">
        <v>279</v>
      </c>
      <c r="D41" s="42" t="s">
        <v>3</v>
      </c>
      <c r="E41" s="42" t="s">
        <v>280</v>
      </c>
      <c r="F41" s="42" t="s">
        <v>3</v>
      </c>
      <c r="G41" s="43" t="s">
        <v>108</v>
      </c>
      <c r="H41" s="44">
        <v>0.39700000000000002</v>
      </c>
      <c r="I41" s="25">
        <f>ROUND(0,2)</f>
        <v>0</v>
      </c>
      <c r="J41" s="45">
        <f>ROUND(I41*H41,2)</f>
        <v>0</v>
      </c>
      <c r="K41" s="46">
        <v>0.20999999999999999</v>
      </c>
      <c r="L41" s="47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281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48</v>
      </c>
      <c r="C43" s="1"/>
      <c r="D43" s="1"/>
      <c r="E43" s="49" t="s">
        <v>282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49</v>
      </c>
      <c r="C44" s="1"/>
      <c r="D44" s="1"/>
      <c r="E44" s="49" t="s">
        <v>283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51</v>
      </c>
      <c r="C45" s="51"/>
      <c r="D45" s="51"/>
      <c r="E45" s="52" t="s">
        <v>52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thickBot="1" ht="25" customHeight="1">
      <c r="A46" s="9"/>
      <c r="B46" s="1"/>
      <c r="C46" s="59">
        <v>1</v>
      </c>
      <c r="D46" s="1"/>
      <c r="E46" s="59" t="s">
        <v>88</v>
      </c>
      <c r="F46" s="1"/>
      <c r="G46" s="60" t="s">
        <v>80</v>
      </c>
      <c r="H46" s="61">
        <f>0+J41</f>
        <v>0</v>
      </c>
      <c r="I46" s="60" t="s">
        <v>81</v>
      </c>
      <c r="J46" s="62">
        <f>(L46-H46)</f>
        <v>0</v>
      </c>
      <c r="K46" s="60" t="s">
        <v>82</v>
      </c>
      <c r="L46" s="63">
        <f>0+L41</f>
        <v>0</v>
      </c>
      <c r="M46" s="12"/>
      <c r="N46" s="2"/>
      <c r="O46" s="2"/>
      <c r="P46" s="2"/>
      <c r="Q46" s="33">
        <f>0+Q41</f>
        <v>0</v>
      </c>
      <c r="R46" s="27">
        <f>0+R41</f>
        <v>0</v>
      </c>
      <c r="S46" s="64">
        <f>Q46*(1+J46)+R46</f>
        <v>0</v>
      </c>
    </row>
    <row r="47" thickTop="1" thickBot="1" ht="25" customHeight="1">
      <c r="A47" s="9"/>
      <c r="B47" s="65"/>
      <c r="C47" s="65"/>
      <c r="D47" s="65"/>
      <c r="E47" s="65"/>
      <c r="F47" s="65"/>
      <c r="G47" s="66" t="s">
        <v>83</v>
      </c>
      <c r="H47" s="67">
        <f>0+J41</f>
        <v>0</v>
      </c>
      <c r="I47" s="66" t="s">
        <v>84</v>
      </c>
      <c r="J47" s="68">
        <f>0+J46</f>
        <v>0</v>
      </c>
      <c r="K47" s="66" t="s">
        <v>85</v>
      </c>
      <c r="L47" s="69">
        <f>0+L41</f>
        <v>0</v>
      </c>
      <c r="M47" s="12"/>
      <c r="N47" s="2"/>
      <c r="O47" s="2"/>
      <c r="P47" s="2"/>
      <c r="Q47" s="2"/>
    </row>
    <row r="48" ht="40" customHeight="1">
      <c r="A48" s="9"/>
      <c r="B48" s="74" t="s">
        <v>284</v>
      </c>
      <c r="C48" s="1"/>
      <c r="D48" s="1"/>
      <c r="E48" s="1"/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1">
        <v>3</v>
      </c>
      <c r="C49" s="42" t="s">
        <v>285</v>
      </c>
      <c r="D49" s="42" t="s">
        <v>3</v>
      </c>
      <c r="E49" s="42" t="s">
        <v>286</v>
      </c>
      <c r="F49" s="42" t="s">
        <v>3</v>
      </c>
      <c r="G49" s="43" t="s">
        <v>108</v>
      </c>
      <c r="H49" s="44">
        <v>0.121</v>
      </c>
      <c r="I49" s="25">
        <f>ROUND(0,2)</f>
        <v>0</v>
      </c>
      <c r="J49" s="45">
        <f>ROUND(I49*H49,2)</f>
        <v>0</v>
      </c>
      <c r="K49" s="46">
        <v>0.20999999999999999</v>
      </c>
      <c r="L49" s="47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47</v>
      </c>
      <c r="C50" s="1"/>
      <c r="D50" s="1"/>
      <c r="E50" s="49" t="s">
        <v>287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48</v>
      </c>
      <c r="C51" s="1"/>
      <c r="D51" s="1"/>
      <c r="E51" s="49" t="s">
        <v>288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49</v>
      </c>
      <c r="C52" s="1"/>
      <c r="D52" s="1"/>
      <c r="E52" s="49" t="s">
        <v>289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>
      <c r="A53" s="9"/>
      <c r="B53" s="50" t="s">
        <v>51</v>
      </c>
      <c r="C53" s="51"/>
      <c r="D53" s="51"/>
      <c r="E53" s="52" t="s">
        <v>52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 thickBot="1" ht="25" customHeight="1">
      <c r="A54" s="9"/>
      <c r="B54" s="1"/>
      <c r="C54" s="59">
        <v>2</v>
      </c>
      <c r="D54" s="1"/>
      <c r="E54" s="59" t="s">
        <v>270</v>
      </c>
      <c r="F54" s="1"/>
      <c r="G54" s="60" t="s">
        <v>80</v>
      </c>
      <c r="H54" s="61">
        <f>0+J49</f>
        <v>0</v>
      </c>
      <c r="I54" s="60" t="s">
        <v>81</v>
      </c>
      <c r="J54" s="62">
        <f>(L54-H54)</f>
        <v>0</v>
      </c>
      <c r="K54" s="60" t="s">
        <v>82</v>
      </c>
      <c r="L54" s="63">
        <f>0+L49</f>
        <v>0</v>
      </c>
      <c r="M54" s="12"/>
      <c r="N54" s="2"/>
      <c r="O54" s="2"/>
      <c r="P54" s="2"/>
      <c r="Q54" s="33">
        <f>0+Q49</f>
        <v>0</v>
      </c>
      <c r="R54" s="27">
        <f>0+R49</f>
        <v>0</v>
      </c>
      <c r="S54" s="64">
        <f>Q54*(1+J54)+R54</f>
        <v>0</v>
      </c>
    </row>
    <row r="55" thickTop="1" thickBot="1" ht="25" customHeight="1">
      <c r="A55" s="9"/>
      <c r="B55" s="65"/>
      <c r="C55" s="65"/>
      <c r="D55" s="65"/>
      <c r="E55" s="65"/>
      <c r="F55" s="65"/>
      <c r="G55" s="66" t="s">
        <v>83</v>
      </c>
      <c r="H55" s="67">
        <f>0+J49</f>
        <v>0</v>
      </c>
      <c r="I55" s="66" t="s">
        <v>84</v>
      </c>
      <c r="J55" s="68">
        <f>0+J54</f>
        <v>0</v>
      </c>
      <c r="K55" s="66" t="s">
        <v>85</v>
      </c>
      <c r="L55" s="69">
        <f>0+L49</f>
        <v>0</v>
      </c>
      <c r="M55" s="12"/>
      <c r="N55" s="2"/>
      <c r="O55" s="2"/>
      <c r="P55" s="2"/>
      <c r="Q55" s="2"/>
    </row>
    <row r="56" ht="40" customHeight="1">
      <c r="A56" s="9"/>
      <c r="B56" s="74" t="s">
        <v>290</v>
      </c>
      <c r="C56" s="1"/>
      <c r="D56" s="1"/>
      <c r="E56" s="1"/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1">
        <v>4</v>
      </c>
      <c r="C57" s="42" t="s">
        <v>291</v>
      </c>
      <c r="D57" s="42" t="s">
        <v>3</v>
      </c>
      <c r="E57" s="42" t="s">
        <v>292</v>
      </c>
      <c r="F57" s="42" t="s">
        <v>3</v>
      </c>
      <c r="G57" s="43" t="s">
        <v>108</v>
      </c>
      <c r="H57" s="44">
        <v>2.8860000000000001</v>
      </c>
      <c r="I57" s="25">
        <f>ROUND(0,2)</f>
        <v>0</v>
      </c>
      <c r="J57" s="45">
        <f>ROUND(I57*H57,2)</f>
        <v>0</v>
      </c>
      <c r="K57" s="46">
        <v>0.20999999999999999</v>
      </c>
      <c r="L57" s="47">
        <f>IF(ISNUMBER(K57),ROUND(J57*(K57+1),2),0)</f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>
      <c r="A58" s="9"/>
      <c r="B58" s="48" t="s">
        <v>47</v>
      </c>
      <c r="C58" s="1"/>
      <c r="D58" s="1"/>
      <c r="E58" s="49" t="s">
        <v>293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48</v>
      </c>
      <c r="C59" s="1"/>
      <c r="D59" s="1"/>
      <c r="E59" s="49" t="s">
        <v>294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49</v>
      </c>
      <c r="C60" s="1"/>
      <c r="D60" s="1"/>
      <c r="E60" s="49" t="s">
        <v>295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 thickBot="1">
      <c r="A61" s="9"/>
      <c r="B61" s="50" t="s">
        <v>51</v>
      </c>
      <c r="C61" s="51"/>
      <c r="D61" s="51"/>
      <c r="E61" s="52" t="s">
        <v>52</v>
      </c>
      <c r="F61" s="51"/>
      <c r="G61" s="51"/>
      <c r="H61" s="53"/>
      <c r="I61" s="51"/>
      <c r="J61" s="53"/>
      <c r="K61" s="51"/>
      <c r="L61" s="51"/>
      <c r="M61" s="12"/>
      <c r="N61" s="2"/>
      <c r="O61" s="2"/>
      <c r="P61" s="2"/>
      <c r="Q61" s="2"/>
    </row>
    <row r="62" thickTop="1" thickBot="1" ht="25" customHeight="1">
      <c r="A62" s="9"/>
      <c r="B62" s="1"/>
      <c r="C62" s="59">
        <v>4</v>
      </c>
      <c r="D62" s="1"/>
      <c r="E62" s="59" t="s">
        <v>271</v>
      </c>
      <c r="F62" s="1"/>
      <c r="G62" s="60" t="s">
        <v>80</v>
      </c>
      <c r="H62" s="61">
        <f>0+J57</f>
        <v>0</v>
      </c>
      <c r="I62" s="60" t="s">
        <v>81</v>
      </c>
      <c r="J62" s="62">
        <f>(L62-H62)</f>
        <v>0</v>
      </c>
      <c r="K62" s="60" t="s">
        <v>82</v>
      </c>
      <c r="L62" s="63">
        <f>0+L57</f>
        <v>0</v>
      </c>
      <c r="M62" s="12"/>
      <c r="N62" s="2"/>
      <c r="O62" s="2"/>
      <c r="P62" s="2"/>
      <c r="Q62" s="33">
        <f>0+Q57</f>
        <v>0</v>
      </c>
      <c r="R62" s="27">
        <f>0+R57</f>
        <v>0</v>
      </c>
      <c r="S62" s="64">
        <f>Q62*(1+J62)+R62</f>
        <v>0</v>
      </c>
    </row>
    <row r="63" thickTop="1" thickBot="1" ht="25" customHeight="1">
      <c r="A63" s="9"/>
      <c r="B63" s="65"/>
      <c r="C63" s="65"/>
      <c r="D63" s="65"/>
      <c r="E63" s="65"/>
      <c r="F63" s="65"/>
      <c r="G63" s="66" t="s">
        <v>83</v>
      </c>
      <c r="H63" s="67">
        <f>0+J57</f>
        <v>0</v>
      </c>
      <c r="I63" s="66" t="s">
        <v>84</v>
      </c>
      <c r="J63" s="68">
        <f>0+J62</f>
        <v>0</v>
      </c>
      <c r="K63" s="66" t="s">
        <v>85</v>
      </c>
      <c r="L63" s="69">
        <f>0+L57</f>
        <v>0</v>
      </c>
      <c r="M63" s="12"/>
      <c r="N63" s="2"/>
      <c r="O63" s="2"/>
      <c r="P63" s="2"/>
      <c r="Q63" s="2"/>
    </row>
    <row r="64" ht="40" customHeight="1">
      <c r="A64" s="9"/>
      <c r="B64" s="74" t="s">
        <v>296</v>
      </c>
      <c r="C64" s="1"/>
      <c r="D64" s="1"/>
      <c r="E64" s="1"/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1">
        <v>5</v>
      </c>
      <c r="C65" s="42" t="s">
        <v>297</v>
      </c>
      <c r="D65" s="42" t="s">
        <v>3</v>
      </c>
      <c r="E65" s="42" t="s">
        <v>298</v>
      </c>
      <c r="F65" s="42" t="s">
        <v>3</v>
      </c>
      <c r="G65" s="43" t="s">
        <v>101</v>
      </c>
      <c r="H65" s="44">
        <v>9.9199999999999999</v>
      </c>
      <c r="I65" s="25">
        <f>ROUND(0,2)</f>
        <v>0</v>
      </c>
      <c r="J65" s="45">
        <f>ROUND(I65*H65,2)</f>
        <v>0</v>
      </c>
      <c r="K65" s="46">
        <v>0.20999999999999999</v>
      </c>
      <c r="L65" s="47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47</v>
      </c>
      <c r="C66" s="1"/>
      <c r="D66" s="1"/>
      <c r="E66" s="49" t="s">
        <v>299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48</v>
      </c>
      <c r="C67" s="1"/>
      <c r="D67" s="1"/>
      <c r="E67" s="49" t="s">
        <v>300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49</v>
      </c>
      <c r="C68" s="1"/>
      <c r="D68" s="1"/>
      <c r="E68" s="49" t="s">
        <v>301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51</v>
      </c>
      <c r="C69" s="51"/>
      <c r="D69" s="51"/>
      <c r="E69" s="52" t="s">
        <v>52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6</v>
      </c>
      <c r="C70" s="42" t="s">
        <v>302</v>
      </c>
      <c r="D70" s="42" t="s">
        <v>3</v>
      </c>
      <c r="E70" s="42" t="s">
        <v>303</v>
      </c>
      <c r="F70" s="42" t="s">
        <v>3</v>
      </c>
      <c r="G70" s="43" t="s">
        <v>101</v>
      </c>
      <c r="H70" s="54">
        <v>9.9199999999999999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47</v>
      </c>
      <c r="C71" s="1"/>
      <c r="D71" s="1"/>
      <c r="E71" s="49" t="s">
        <v>304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48</v>
      </c>
      <c r="C72" s="1"/>
      <c r="D72" s="1"/>
      <c r="E72" s="49" t="s">
        <v>300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49</v>
      </c>
      <c r="C73" s="1"/>
      <c r="D73" s="1"/>
      <c r="E73" s="49" t="s">
        <v>305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51</v>
      </c>
      <c r="C74" s="51"/>
      <c r="D74" s="51"/>
      <c r="E74" s="52" t="s">
        <v>52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7</v>
      </c>
      <c r="C75" s="42" t="s">
        <v>306</v>
      </c>
      <c r="D75" s="42" t="s">
        <v>3</v>
      </c>
      <c r="E75" s="42" t="s">
        <v>307</v>
      </c>
      <c r="F75" s="42" t="s">
        <v>3</v>
      </c>
      <c r="G75" s="43" t="s">
        <v>101</v>
      </c>
      <c r="H75" s="54">
        <v>13.119999999999999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47</v>
      </c>
      <c r="C76" s="1"/>
      <c r="D76" s="1"/>
      <c r="E76" s="49" t="s">
        <v>308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48</v>
      </c>
      <c r="C77" s="1"/>
      <c r="D77" s="1"/>
      <c r="E77" s="49" t="s">
        <v>309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49</v>
      </c>
      <c r="C78" s="1"/>
      <c r="D78" s="1"/>
      <c r="E78" s="49" t="s">
        <v>305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51</v>
      </c>
      <c r="C79" s="51"/>
      <c r="D79" s="51"/>
      <c r="E79" s="52" t="s">
        <v>52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 thickBot="1" ht="25" customHeight="1">
      <c r="A80" s="9"/>
      <c r="B80" s="1"/>
      <c r="C80" s="59">
        <v>5</v>
      </c>
      <c r="D80" s="1"/>
      <c r="E80" s="59" t="s">
        <v>272</v>
      </c>
      <c r="F80" s="1"/>
      <c r="G80" s="60" t="s">
        <v>80</v>
      </c>
      <c r="H80" s="61">
        <f>J65+J70+J75</f>
        <v>0</v>
      </c>
      <c r="I80" s="60" t="s">
        <v>81</v>
      </c>
      <c r="J80" s="62">
        <f>(L80-H80)</f>
        <v>0</v>
      </c>
      <c r="K80" s="60" t="s">
        <v>82</v>
      </c>
      <c r="L80" s="63">
        <f>L65+L70+L75</f>
        <v>0</v>
      </c>
      <c r="M80" s="12"/>
      <c r="N80" s="2"/>
      <c r="O80" s="2"/>
      <c r="P80" s="2"/>
      <c r="Q80" s="33">
        <f>0+Q65+Q70+Q75</f>
        <v>0</v>
      </c>
      <c r="R80" s="27">
        <f>0+R65+R70+R75</f>
        <v>0</v>
      </c>
      <c r="S80" s="64">
        <f>Q80*(1+J80)+R80</f>
        <v>0</v>
      </c>
    </row>
    <row r="81" thickTop="1" thickBot="1" ht="25" customHeight="1">
      <c r="A81" s="9"/>
      <c r="B81" s="65"/>
      <c r="C81" s="65"/>
      <c r="D81" s="65"/>
      <c r="E81" s="65"/>
      <c r="F81" s="65"/>
      <c r="G81" s="66" t="s">
        <v>83</v>
      </c>
      <c r="H81" s="67">
        <f>J65+J70+J75</f>
        <v>0</v>
      </c>
      <c r="I81" s="66" t="s">
        <v>84</v>
      </c>
      <c r="J81" s="68">
        <f>0+J80</f>
        <v>0</v>
      </c>
      <c r="K81" s="66" t="s">
        <v>85</v>
      </c>
      <c r="L81" s="69">
        <f>L65+L70+L75</f>
        <v>0</v>
      </c>
      <c r="M81" s="12"/>
      <c r="N81" s="2"/>
      <c r="O81" s="2"/>
      <c r="P81" s="2"/>
      <c r="Q81" s="2"/>
    </row>
    <row r="82" ht="40" customHeight="1">
      <c r="A82" s="9"/>
      <c r="B82" s="74" t="s">
        <v>133</v>
      </c>
      <c r="C82" s="1"/>
      <c r="D82" s="1"/>
      <c r="E82" s="1"/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1">
        <v>8</v>
      </c>
      <c r="C83" s="42" t="s">
        <v>310</v>
      </c>
      <c r="D83" s="42" t="s">
        <v>3</v>
      </c>
      <c r="E83" s="42" t="s">
        <v>311</v>
      </c>
      <c r="F83" s="42" t="s">
        <v>3</v>
      </c>
      <c r="G83" s="43" t="s">
        <v>101</v>
      </c>
      <c r="H83" s="44">
        <v>6.2000000000000002</v>
      </c>
      <c r="I83" s="25">
        <f>ROUND(0,2)</f>
        <v>0</v>
      </c>
      <c r="J83" s="45">
        <f>ROUND(I83*H83,2)</f>
        <v>0</v>
      </c>
      <c r="K83" s="46">
        <v>0.20999999999999999</v>
      </c>
      <c r="L83" s="47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47</v>
      </c>
      <c r="C84" s="1"/>
      <c r="D84" s="1"/>
      <c r="E84" s="49" t="s">
        <v>312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48</v>
      </c>
      <c r="C85" s="1"/>
      <c r="D85" s="1"/>
      <c r="E85" s="49" t="s">
        <v>313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49</v>
      </c>
      <c r="C86" s="1"/>
      <c r="D86" s="1"/>
      <c r="E86" s="49" t="s">
        <v>314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51</v>
      </c>
      <c r="C87" s="51"/>
      <c r="D87" s="51"/>
      <c r="E87" s="52" t="s">
        <v>52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9</v>
      </c>
      <c r="C88" s="42" t="s">
        <v>315</v>
      </c>
      <c r="D88" s="42" t="s">
        <v>3</v>
      </c>
      <c r="E88" s="42" t="s">
        <v>316</v>
      </c>
      <c r="F88" s="42" t="s">
        <v>3</v>
      </c>
      <c r="G88" s="43" t="s">
        <v>101</v>
      </c>
      <c r="H88" s="54">
        <v>4.4000000000000004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47</v>
      </c>
      <c r="C89" s="1"/>
      <c r="D89" s="1"/>
      <c r="E89" s="49" t="s">
        <v>317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48</v>
      </c>
      <c r="C90" s="1"/>
      <c r="D90" s="1"/>
      <c r="E90" s="49" t="s">
        <v>318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49</v>
      </c>
      <c r="C91" s="1"/>
      <c r="D91" s="1"/>
      <c r="E91" s="49" t="s">
        <v>319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51</v>
      </c>
      <c r="C92" s="51"/>
      <c r="D92" s="51"/>
      <c r="E92" s="52" t="s">
        <v>52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10</v>
      </c>
      <c r="C93" s="42" t="s">
        <v>320</v>
      </c>
      <c r="D93" s="42" t="s">
        <v>3</v>
      </c>
      <c r="E93" s="42" t="s">
        <v>321</v>
      </c>
      <c r="F93" s="42" t="s">
        <v>3</v>
      </c>
      <c r="G93" s="43" t="s">
        <v>101</v>
      </c>
      <c r="H93" s="54">
        <v>0.24399999999999999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47</v>
      </c>
      <c r="C94" s="1"/>
      <c r="D94" s="1"/>
      <c r="E94" s="49" t="s">
        <v>322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48</v>
      </c>
      <c r="C95" s="1"/>
      <c r="D95" s="1"/>
      <c r="E95" s="49" t="s">
        <v>323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324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51</v>
      </c>
      <c r="C97" s="51"/>
      <c r="D97" s="51"/>
      <c r="E97" s="52" t="s">
        <v>52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59">
        <v>7</v>
      </c>
      <c r="D98" s="1"/>
      <c r="E98" s="59" t="s">
        <v>91</v>
      </c>
      <c r="F98" s="1"/>
      <c r="G98" s="60" t="s">
        <v>80</v>
      </c>
      <c r="H98" s="61">
        <f>J83+J88+J93</f>
        <v>0</v>
      </c>
      <c r="I98" s="60" t="s">
        <v>81</v>
      </c>
      <c r="J98" s="62">
        <f>(L98-H98)</f>
        <v>0</v>
      </c>
      <c r="K98" s="60" t="s">
        <v>82</v>
      </c>
      <c r="L98" s="63">
        <f>L83+L88+L93</f>
        <v>0</v>
      </c>
      <c r="M98" s="12"/>
      <c r="N98" s="2"/>
      <c r="O98" s="2"/>
      <c r="P98" s="2"/>
      <c r="Q98" s="33">
        <f>0+Q83+Q88+Q93</f>
        <v>0</v>
      </c>
      <c r="R98" s="27">
        <f>0+R83+R88+R93</f>
        <v>0</v>
      </c>
      <c r="S98" s="64">
        <f>Q98*(1+J98)+R98</f>
        <v>0</v>
      </c>
    </row>
    <row r="99" thickTop="1" thickBot="1" ht="25" customHeight="1">
      <c r="A99" s="9"/>
      <c r="B99" s="65"/>
      <c r="C99" s="65"/>
      <c r="D99" s="65"/>
      <c r="E99" s="65"/>
      <c r="F99" s="65"/>
      <c r="G99" s="66" t="s">
        <v>83</v>
      </c>
      <c r="H99" s="67">
        <f>J83+J88+J93</f>
        <v>0</v>
      </c>
      <c r="I99" s="66" t="s">
        <v>84</v>
      </c>
      <c r="J99" s="68">
        <f>0+J98</f>
        <v>0</v>
      </c>
      <c r="K99" s="66" t="s">
        <v>85</v>
      </c>
      <c r="L99" s="69">
        <f>L83+L88+L93</f>
        <v>0</v>
      </c>
      <c r="M99" s="12"/>
      <c r="N99" s="2"/>
      <c r="O99" s="2"/>
      <c r="P99" s="2"/>
      <c r="Q99" s="2"/>
    </row>
    <row r="100" ht="40" customHeight="1">
      <c r="A100" s="9"/>
      <c r="B100" s="74" t="s">
        <v>237</v>
      </c>
      <c r="C100" s="1"/>
      <c r="D100" s="1"/>
      <c r="E100" s="1"/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1">
        <v>11</v>
      </c>
      <c r="C101" s="42" t="s">
        <v>325</v>
      </c>
      <c r="D101" s="42" t="s">
        <v>3</v>
      </c>
      <c r="E101" s="42" t="s">
        <v>326</v>
      </c>
      <c r="F101" s="42" t="s">
        <v>3</v>
      </c>
      <c r="G101" s="43" t="s">
        <v>240</v>
      </c>
      <c r="H101" s="44">
        <v>14</v>
      </c>
      <c r="I101" s="25">
        <f>ROUND(0,2)</f>
        <v>0</v>
      </c>
      <c r="J101" s="45">
        <f>ROUND(I101*H101,2)</f>
        <v>0</v>
      </c>
      <c r="K101" s="46">
        <v>0.20999999999999999</v>
      </c>
      <c r="L101" s="47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47</v>
      </c>
      <c r="C102" s="1"/>
      <c r="D102" s="1"/>
      <c r="E102" s="49" t="s">
        <v>327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48</v>
      </c>
      <c r="C103" s="1"/>
      <c r="D103" s="1"/>
      <c r="E103" s="49" t="s">
        <v>328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49</v>
      </c>
      <c r="C104" s="1"/>
      <c r="D104" s="1"/>
      <c r="E104" s="49" t="s">
        <v>329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51</v>
      </c>
      <c r="C105" s="51"/>
      <c r="D105" s="51"/>
      <c r="E105" s="52" t="s">
        <v>52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59">
        <v>8</v>
      </c>
      <c r="D106" s="1"/>
      <c r="E106" s="59" t="s">
        <v>203</v>
      </c>
      <c r="F106" s="1"/>
      <c r="G106" s="60" t="s">
        <v>80</v>
      </c>
      <c r="H106" s="61">
        <f>0+J101</f>
        <v>0</v>
      </c>
      <c r="I106" s="60" t="s">
        <v>81</v>
      </c>
      <c r="J106" s="62">
        <f>(L106-H106)</f>
        <v>0</v>
      </c>
      <c r="K106" s="60" t="s">
        <v>82</v>
      </c>
      <c r="L106" s="63">
        <f>0+L101</f>
        <v>0</v>
      </c>
      <c r="M106" s="12"/>
      <c r="N106" s="2"/>
      <c r="O106" s="2"/>
      <c r="P106" s="2"/>
      <c r="Q106" s="33">
        <f>0+Q101</f>
        <v>0</v>
      </c>
      <c r="R106" s="27">
        <f>0+R101</f>
        <v>0</v>
      </c>
      <c r="S106" s="64">
        <f>Q106*(1+J106)+R106</f>
        <v>0</v>
      </c>
    </row>
    <row r="107" thickTop="1" thickBot="1" ht="25" customHeight="1">
      <c r="A107" s="9"/>
      <c r="B107" s="65"/>
      <c r="C107" s="65"/>
      <c r="D107" s="65"/>
      <c r="E107" s="65"/>
      <c r="F107" s="65"/>
      <c r="G107" s="66" t="s">
        <v>83</v>
      </c>
      <c r="H107" s="67">
        <f>0+J101</f>
        <v>0</v>
      </c>
      <c r="I107" s="66" t="s">
        <v>84</v>
      </c>
      <c r="J107" s="68">
        <f>0+J106</f>
        <v>0</v>
      </c>
      <c r="K107" s="66" t="s">
        <v>85</v>
      </c>
      <c r="L107" s="69">
        <f>0+L101</f>
        <v>0</v>
      </c>
      <c r="M107" s="12"/>
      <c r="N107" s="2"/>
      <c r="O107" s="2"/>
      <c r="P107" s="2"/>
      <c r="Q107" s="2"/>
    </row>
    <row r="108" ht="40" customHeight="1">
      <c r="A108" s="9"/>
      <c r="B108" s="74" t="s">
        <v>148</v>
      </c>
      <c r="C108" s="1"/>
      <c r="D108" s="1"/>
      <c r="E108" s="1"/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1">
        <v>12</v>
      </c>
      <c r="C109" s="42" t="s">
        <v>149</v>
      </c>
      <c r="D109" s="42" t="s">
        <v>3</v>
      </c>
      <c r="E109" s="42" t="s">
        <v>150</v>
      </c>
      <c r="F109" s="42" t="s">
        <v>3</v>
      </c>
      <c r="G109" s="43" t="s">
        <v>73</v>
      </c>
      <c r="H109" s="44">
        <v>11</v>
      </c>
      <c r="I109" s="25">
        <f>ROUND(0,2)</f>
        <v>0</v>
      </c>
      <c r="J109" s="45">
        <f>ROUND(I109*H109,2)</f>
        <v>0</v>
      </c>
      <c r="K109" s="46">
        <v>0.20999999999999999</v>
      </c>
      <c r="L109" s="47">
        <f>IF(ISNUMBER(K109),ROUND(J109*(K109+1),2),0)</f>
        <v>0</v>
      </c>
      <c r="M109" s="12"/>
      <c r="N109" s="2"/>
      <c r="O109" s="2"/>
      <c r="P109" s="2"/>
      <c r="Q109" s="3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48" t="s">
        <v>47</v>
      </c>
      <c r="C110" s="1"/>
      <c r="D110" s="1"/>
      <c r="E110" s="49" t="s">
        <v>151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48</v>
      </c>
      <c r="C111" s="1"/>
      <c r="D111" s="1"/>
      <c r="E111" s="49" t="s">
        <v>152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49</v>
      </c>
      <c r="C112" s="1"/>
      <c r="D112" s="1"/>
      <c r="E112" s="49" t="s">
        <v>153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thickBot="1">
      <c r="A113" s="9"/>
      <c r="B113" s="50" t="s">
        <v>51</v>
      </c>
      <c r="C113" s="51"/>
      <c r="D113" s="51"/>
      <c r="E113" s="52" t="s">
        <v>52</v>
      </c>
      <c r="F113" s="51"/>
      <c r="G113" s="51"/>
      <c r="H113" s="53"/>
      <c r="I113" s="51"/>
      <c r="J113" s="53"/>
      <c r="K113" s="51"/>
      <c r="L113" s="51"/>
      <c r="M113" s="12"/>
      <c r="N113" s="2"/>
      <c r="O113" s="2"/>
      <c r="P113" s="2"/>
      <c r="Q113" s="2"/>
    </row>
    <row r="114" thickTop="1">
      <c r="A114" s="9"/>
      <c r="B114" s="41">
        <v>13</v>
      </c>
      <c r="C114" s="42" t="s">
        <v>154</v>
      </c>
      <c r="D114" s="42" t="s">
        <v>3</v>
      </c>
      <c r="E114" s="42" t="s">
        <v>155</v>
      </c>
      <c r="F114" s="42" t="s">
        <v>3</v>
      </c>
      <c r="G114" s="43" t="s">
        <v>73</v>
      </c>
      <c r="H114" s="54">
        <v>11</v>
      </c>
      <c r="I114" s="55">
        <f>ROUND(0,2)</f>
        <v>0</v>
      </c>
      <c r="J114" s="56">
        <f>ROUND(I114*H114,2)</f>
        <v>0</v>
      </c>
      <c r="K114" s="57">
        <v>0.20999999999999999</v>
      </c>
      <c r="L114" s="58">
        <f>IF(ISNUMBER(K114),ROUND(J114*(K114+1),2),0)</f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48" t="s">
        <v>47</v>
      </c>
      <c r="C115" s="1"/>
      <c r="D115" s="1"/>
      <c r="E115" s="49" t="s">
        <v>156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48</v>
      </c>
      <c r="C116" s="1"/>
      <c r="D116" s="1"/>
      <c r="E116" s="49" t="s">
        <v>157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49</v>
      </c>
      <c r="C117" s="1"/>
      <c r="D117" s="1"/>
      <c r="E117" s="49" t="s">
        <v>158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thickBot="1">
      <c r="A118" s="9"/>
      <c r="B118" s="50" t="s">
        <v>51</v>
      </c>
      <c r="C118" s="51"/>
      <c r="D118" s="51"/>
      <c r="E118" s="52" t="s">
        <v>52</v>
      </c>
      <c r="F118" s="51"/>
      <c r="G118" s="51"/>
      <c r="H118" s="53"/>
      <c r="I118" s="51"/>
      <c r="J118" s="53"/>
      <c r="K118" s="51"/>
      <c r="L118" s="51"/>
      <c r="M118" s="12"/>
      <c r="N118" s="2"/>
      <c r="O118" s="2"/>
      <c r="P118" s="2"/>
      <c r="Q118" s="2"/>
    </row>
    <row r="119" thickTop="1">
      <c r="A119" s="9"/>
      <c r="B119" s="41">
        <v>14</v>
      </c>
      <c r="C119" s="42" t="s">
        <v>159</v>
      </c>
      <c r="D119" s="42" t="s">
        <v>3</v>
      </c>
      <c r="E119" s="42" t="s">
        <v>160</v>
      </c>
      <c r="F119" s="42" t="s">
        <v>3</v>
      </c>
      <c r="G119" s="43" t="s">
        <v>73</v>
      </c>
      <c r="H119" s="54">
        <v>5</v>
      </c>
      <c r="I119" s="55">
        <f>ROUND(0,2)</f>
        <v>0</v>
      </c>
      <c r="J119" s="56">
        <f>ROUND(I119*H119,2)</f>
        <v>0</v>
      </c>
      <c r="K119" s="57">
        <v>0.20999999999999999</v>
      </c>
      <c r="L119" s="58">
        <f>IF(ISNUMBER(K119),ROUND(J119*(K119+1),2),0)</f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48" t="s">
        <v>47</v>
      </c>
      <c r="C120" s="1"/>
      <c r="D120" s="1"/>
      <c r="E120" s="49" t="s">
        <v>161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48</v>
      </c>
      <c r="C121" s="1"/>
      <c r="D121" s="1"/>
      <c r="E121" s="49" t="s">
        <v>162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49</v>
      </c>
      <c r="C122" s="1"/>
      <c r="D122" s="1"/>
      <c r="E122" s="49" t="s">
        <v>163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thickBot="1">
      <c r="A123" s="9"/>
      <c r="B123" s="50" t="s">
        <v>51</v>
      </c>
      <c r="C123" s="51"/>
      <c r="D123" s="51"/>
      <c r="E123" s="52" t="s">
        <v>52</v>
      </c>
      <c r="F123" s="51"/>
      <c r="G123" s="51"/>
      <c r="H123" s="53"/>
      <c r="I123" s="51"/>
      <c r="J123" s="53"/>
      <c r="K123" s="51"/>
      <c r="L123" s="51"/>
      <c r="M123" s="12"/>
      <c r="N123" s="2"/>
      <c r="O123" s="2"/>
      <c r="P123" s="2"/>
      <c r="Q123" s="2"/>
    </row>
    <row r="124" thickTop="1">
      <c r="A124" s="9"/>
      <c r="B124" s="41">
        <v>15</v>
      </c>
      <c r="C124" s="42" t="s">
        <v>164</v>
      </c>
      <c r="D124" s="42" t="s">
        <v>3</v>
      </c>
      <c r="E124" s="42" t="s">
        <v>165</v>
      </c>
      <c r="F124" s="42" t="s">
        <v>3</v>
      </c>
      <c r="G124" s="43" t="s">
        <v>73</v>
      </c>
      <c r="H124" s="54">
        <v>3</v>
      </c>
      <c r="I124" s="55">
        <f>ROUND(0,2)</f>
        <v>0</v>
      </c>
      <c r="J124" s="56">
        <f>ROUND(I124*H124,2)</f>
        <v>0</v>
      </c>
      <c r="K124" s="57">
        <v>0.20999999999999999</v>
      </c>
      <c r="L124" s="58">
        <f>IF(ISNUMBER(K124),ROUND(J124*(K124+1),2),0)</f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48" t="s">
        <v>47</v>
      </c>
      <c r="C125" s="1"/>
      <c r="D125" s="1"/>
      <c r="E125" s="49" t="s">
        <v>161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48</v>
      </c>
      <c r="C126" s="1"/>
      <c r="D126" s="1"/>
      <c r="E126" s="49" t="s">
        <v>166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49</v>
      </c>
      <c r="C127" s="1"/>
      <c r="D127" s="1"/>
      <c r="E127" s="49" t="s">
        <v>163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thickBot="1">
      <c r="A128" s="9"/>
      <c r="B128" s="50" t="s">
        <v>51</v>
      </c>
      <c r="C128" s="51"/>
      <c r="D128" s="51"/>
      <c r="E128" s="52" t="s">
        <v>52</v>
      </c>
      <c r="F128" s="51"/>
      <c r="G128" s="51"/>
      <c r="H128" s="53"/>
      <c r="I128" s="51"/>
      <c r="J128" s="53"/>
      <c r="K128" s="51"/>
      <c r="L128" s="51"/>
      <c r="M128" s="12"/>
      <c r="N128" s="2"/>
      <c r="O128" s="2"/>
      <c r="P128" s="2"/>
      <c r="Q128" s="2"/>
    </row>
    <row r="129" thickTop="1">
      <c r="A129" s="9"/>
      <c r="B129" s="41">
        <v>16</v>
      </c>
      <c r="C129" s="42" t="s">
        <v>171</v>
      </c>
      <c r="D129" s="42" t="s">
        <v>3</v>
      </c>
      <c r="E129" s="42" t="s">
        <v>172</v>
      </c>
      <c r="F129" s="42" t="s">
        <v>3</v>
      </c>
      <c r="G129" s="43" t="s">
        <v>73</v>
      </c>
      <c r="H129" s="54">
        <v>14</v>
      </c>
      <c r="I129" s="55">
        <f>ROUND(0,2)</f>
        <v>0</v>
      </c>
      <c r="J129" s="56">
        <f>ROUND(I129*H129,2)</f>
        <v>0</v>
      </c>
      <c r="K129" s="57">
        <v>0.20999999999999999</v>
      </c>
      <c r="L129" s="58">
        <f>IF(ISNUMBER(K129),ROUND(J129*(K129+1),2),0)</f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48" t="s">
        <v>47</v>
      </c>
      <c r="C130" s="1"/>
      <c r="D130" s="1"/>
      <c r="E130" s="49" t="s">
        <v>173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48</v>
      </c>
      <c r="C131" s="1"/>
      <c r="D131" s="1"/>
      <c r="E131" s="49" t="s">
        <v>174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49</v>
      </c>
      <c r="C132" s="1"/>
      <c r="D132" s="1"/>
      <c r="E132" s="49" t="s">
        <v>170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>
      <c r="A133" s="9"/>
      <c r="B133" s="50" t="s">
        <v>51</v>
      </c>
      <c r="C133" s="51"/>
      <c r="D133" s="51"/>
      <c r="E133" s="52" t="s">
        <v>52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>
      <c r="A134" s="9"/>
      <c r="B134" s="41">
        <v>17</v>
      </c>
      <c r="C134" s="42" t="s">
        <v>330</v>
      </c>
      <c r="D134" s="42" t="s">
        <v>3</v>
      </c>
      <c r="E134" s="42" t="s">
        <v>331</v>
      </c>
      <c r="F134" s="42" t="s">
        <v>3</v>
      </c>
      <c r="G134" s="43" t="s">
        <v>240</v>
      </c>
      <c r="H134" s="54">
        <v>8</v>
      </c>
      <c r="I134" s="55">
        <f>ROUND(0,2)</f>
        <v>0</v>
      </c>
      <c r="J134" s="56">
        <f>ROUND(I134*H134,2)</f>
        <v>0</v>
      </c>
      <c r="K134" s="57">
        <v>0.20999999999999999</v>
      </c>
      <c r="L134" s="58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48" t="s">
        <v>47</v>
      </c>
      <c r="C135" s="1"/>
      <c r="D135" s="1"/>
      <c r="E135" s="49" t="s">
        <v>332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48</v>
      </c>
      <c r="C136" s="1"/>
      <c r="D136" s="1"/>
      <c r="E136" s="49" t="s">
        <v>333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49</v>
      </c>
      <c r="C137" s="1"/>
      <c r="D137" s="1"/>
      <c r="E137" s="49" t="s">
        <v>334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thickBot="1">
      <c r="A138" s="9"/>
      <c r="B138" s="50" t="s">
        <v>51</v>
      </c>
      <c r="C138" s="51"/>
      <c r="D138" s="51"/>
      <c r="E138" s="52" t="s">
        <v>52</v>
      </c>
      <c r="F138" s="51"/>
      <c r="G138" s="51"/>
      <c r="H138" s="53"/>
      <c r="I138" s="51"/>
      <c r="J138" s="53"/>
      <c r="K138" s="51"/>
      <c r="L138" s="51"/>
      <c r="M138" s="12"/>
      <c r="N138" s="2"/>
      <c r="O138" s="2"/>
      <c r="P138" s="2"/>
      <c r="Q138" s="2"/>
    </row>
    <row r="139" thickTop="1">
      <c r="A139" s="9"/>
      <c r="B139" s="41">
        <v>18</v>
      </c>
      <c r="C139" s="42" t="s">
        <v>335</v>
      </c>
      <c r="D139" s="42" t="s">
        <v>3</v>
      </c>
      <c r="E139" s="42" t="s">
        <v>336</v>
      </c>
      <c r="F139" s="42" t="s">
        <v>3</v>
      </c>
      <c r="G139" s="43" t="s">
        <v>108</v>
      </c>
      <c r="H139" s="54">
        <v>0.075999999999999998</v>
      </c>
      <c r="I139" s="55">
        <f>ROUND(0,2)</f>
        <v>0</v>
      </c>
      <c r="J139" s="56">
        <f>ROUND(I139*H139,2)</f>
        <v>0</v>
      </c>
      <c r="K139" s="57">
        <v>0.20999999999999999</v>
      </c>
      <c r="L139" s="58">
        <f>IF(ISNUMBER(K139),ROUND(J139*(K139+1),2),0)</f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48" t="s">
        <v>47</v>
      </c>
      <c r="C140" s="1"/>
      <c r="D140" s="1"/>
      <c r="E140" s="49" t="s">
        <v>337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48</v>
      </c>
      <c r="C141" s="1"/>
      <c r="D141" s="1"/>
      <c r="E141" s="49" t="s">
        <v>338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49</v>
      </c>
      <c r="C142" s="1"/>
      <c r="D142" s="1"/>
      <c r="E142" s="49" t="s">
        <v>246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 thickBot="1">
      <c r="A143" s="9"/>
      <c r="B143" s="50" t="s">
        <v>51</v>
      </c>
      <c r="C143" s="51"/>
      <c r="D143" s="51"/>
      <c r="E143" s="52" t="s">
        <v>52</v>
      </c>
      <c r="F143" s="51"/>
      <c r="G143" s="51"/>
      <c r="H143" s="53"/>
      <c r="I143" s="51"/>
      <c r="J143" s="53"/>
      <c r="K143" s="51"/>
      <c r="L143" s="51"/>
      <c r="M143" s="12"/>
      <c r="N143" s="2"/>
      <c r="O143" s="2"/>
      <c r="P143" s="2"/>
      <c r="Q143" s="2"/>
    </row>
    <row r="144" thickTop="1">
      <c r="A144" s="9"/>
      <c r="B144" s="41">
        <v>19</v>
      </c>
      <c r="C144" s="42" t="s">
        <v>339</v>
      </c>
      <c r="D144" s="42" t="s">
        <v>3</v>
      </c>
      <c r="E144" s="42" t="s">
        <v>340</v>
      </c>
      <c r="F144" s="42" t="s">
        <v>3</v>
      </c>
      <c r="G144" s="43" t="s">
        <v>240</v>
      </c>
      <c r="H144" s="54">
        <v>19.600000000000001</v>
      </c>
      <c r="I144" s="55">
        <f>ROUND(0,2)</f>
        <v>0</v>
      </c>
      <c r="J144" s="56">
        <f>ROUND(I144*H144,2)</f>
        <v>0</v>
      </c>
      <c r="K144" s="57">
        <v>0.20999999999999999</v>
      </c>
      <c r="L144" s="58">
        <f>IF(ISNUMBER(K144),ROUND(J144*(K144+1),2),0)</f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48" t="s">
        <v>47</v>
      </c>
      <c r="C145" s="1"/>
      <c r="D145" s="1"/>
      <c r="E145" s="49" t="s">
        <v>341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48</v>
      </c>
      <c r="C146" s="1"/>
      <c r="D146" s="1"/>
      <c r="E146" s="49" t="s">
        <v>342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49</v>
      </c>
      <c r="C147" s="1"/>
      <c r="D147" s="1"/>
      <c r="E147" s="49" t="s">
        <v>250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>
      <c r="A148" s="9"/>
      <c r="B148" s="50" t="s">
        <v>51</v>
      </c>
      <c r="C148" s="51"/>
      <c r="D148" s="51"/>
      <c r="E148" s="52" t="s">
        <v>52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>
      <c r="A149" s="9"/>
      <c r="B149" s="41">
        <v>20</v>
      </c>
      <c r="C149" s="42" t="s">
        <v>144</v>
      </c>
      <c r="D149" s="42" t="s">
        <v>3</v>
      </c>
      <c r="E149" s="42" t="s">
        <v>145</v>
      </c>
      <c r="F149" s="42" t="s">
        <v>3</v>
      </c>
      <c r="G149" s="43" t="s">
        <v>108</v>
      </c>
      <c r="H149" s="54">
        <v>2</v>
      </c>
      <c r="I149" s="55">
        <f>ROUND(0,2)</f>
        <v>0</v>
      </c>
      <c r="J149" s="56">
        <f>ROUND(I149*H149,2)</f>
        <v>0</v>
      </c>
      <c r="K149" s="57">
        <v>0.20999999999999999</v>
      </c>
      <c r="L149" s="58">
        <f>IF(ISNUMBER(K149),ROUND(J149*(K149+1),2),0)</f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48" t="s">
        <v>47</v>
      </c>
      <c r="C150" s="1"/>
      <c r="D150" s="1"/>
      <c r="E150" s="49" t="s">
        <v>146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48</v>
      </c>
      <c r="C151" s="1"/>
      <c r="D151" s="1"/>
      <c r="E151" s="49" t="s">
        <v>110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49</v>
      </c>
      <c r="C152" s="1"/>
      <c r="D152" s="1"/>
      <c r="E152" s="49" t="s">
        <v>147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thickBot="1">
      <c r="A153" s="9"/>
      <c r="B153" s="50" t="s">
        <v>51</v>
      </c>
      <c r="C153" s="51"/>
      <c r="D153" s="51"/>
      <c r="E153" s="52" t="s">
        <v>52</v>
      </c>
      <c r="F153" s="51"/>
      <c r="G153" s="51"/>
      <c r="H153" s="53"/>
      <c r="I153" s="51"/>
      <c r="J153" s="53"/>
      <c r="K153" s="51"/>
      <c r="L153" s="51"/>
      <c r="M153" s="12"/>
      <c r="N153" s="2"/>
      <c r="O153" s="2"/>
      <c r="P153" s="2"/>
      <c r="Q153" s="2"/>
    </row>
    <row r="154" thickTop="1">
      <c r="A154" s="9"/>
      <c r="B154" s="41">
        <v>21</v>
      </c>
      <c r="C154" s="42" t="s">
        <v>343</v>
      </c>
      <c r="D154" s="42" t="s">
        <v>3</v>
      </c>
      <c r="E154" s="42" t="s">
        <v>344</v>
      </c>
      <c r="F154" s="42" t="s">
        <v>3</v>
      </c>
      <c r="G154" s="43" t="s">
        <v>345</v>
      </c>
      <c r="H154" s="54">
        <v>20</v>
      </c>
      <c r="I154" s="55">
        <f>ROUND(0,2)</f>
        <v>0</v>
      </c>
      <c r="J154" s="56">
        <f>ROUND(I154*H154,2)</f>
        <v>0</v>
      </c>
      <c r="K154" s="57">
        <v>0.20999999999999999</v>
      </c>
      <c r="L154" s="58">
        <f>IF(ISNUMBER(K154),ROUND(J154*(K154+1),2),0)</f>
        <v>0</v>
      </c>
      <c r="M154" s="12"/>
      <c r="N154" s="2"/>
      <c r="O154" s="2"/>
      <c r="P154" s="2"/>
      <c r="Q154" s="33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48" t="s">
        <v>47</v>
      </c>
      <c r="C155" s="1"/>
      <c r="D155" s="1"/>
      <c r="E155" s="49" t="s">
        <v>346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48</v>
      </c>
      <c r="C156" s="1"/>
      <c r="D156" s="1"/>
      <c r="E156" s="49" t="s">
        <v>347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49</v>
      </c>
      <c r="C157" s="1"/>
      <c r="D157" s="1"/>
      <c r="E157" s="49" t="s">
        <v>348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 thickBot="1">
      <c r="A158" s="9"/>
      <c r="B158" s="50" t="s">
        <v>51</v>
      </c>
      <c r="C158" s="51"/>
      <c r="D158" s="51"/>
      <c r="E158" s="52" t="s">
        <v>52</v>
      </c>
      <c r="F158" s="51"/>
      <c r="G158" s="51"/>
      <c r="H158" s="53"/>
      <c r="I158" s="51"/>
      <c r="J158" s="53"/>
      <c r="K158" s="51"/>
      <c r="L158" s="51"/>
      <c r="M158" s="12"/>
      <c r="N158" s="2"/>
      <c r="O158" s="2"/>
      <c r="P158" s="2"/>
      <c r="Q158" s="2"/>
    </row>
    <row r="159" thickTop="1">
      <c r="A159" s="9"/>
      <c r="B159" s="41">
        <v>22</v>
      </c>
      <c r="C159" s="42" t="s">
        <v>349</v>
      </c>
      <c r="D159" s="42" t="s">
        <v>3</v>
      </c>
      <c r="E159" s="42" t="s">
        <v>350</v>
      </c>
      <c r="F159" s="42" t="s">
        <v>3</v>
      </c>
      <c r="G159" s="43" t="s">
        <v>73</v>
      </c>
      <c r="H159" s="54">
        <v>4</v>
      </c>
      <c r="I159" s="55">
        <f>ROUND(0,2)</f>
        <v>0</v>
      </c>
      <c r="J159" s="56">
        <f>ROUND(I159*H159,2)</f>
        <v>0</v>
      </c>
      <c r="K159" s="57">
        <v>0.20999999999999999</v>
      </c>
      <c r="L159" s="58">
        <f>IF(ISNUMBER(K159),ROUND(J159*(K159+1),2),0)</f>
        <v>0</v>
      </c>
      <c r="M159" s="12"/>
      <c r="N159" s="2"/>
      <c r="O159" s="2"/>
      <c r="P159" s="2"/>
      <c r="Q159" s="33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48" t="s">
        <v>47</v>
      </c>
      <c r="C160" s="1"/>
      <c r="D160" s="1"/>
      <c r="E160" s="49" t="s">
        <v>351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48</v>
      </c>
      <c r="C161" s="1"/>
      <c r="D161" s="1"/>
      <c r="E161" s="49" t="s">
        <v>198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49</v>
      </c>
      <c r="C162" s="1"/>
      <c r="D162" s="1"/>
      <c r="E162" s="49" t="s">
        <v>352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 thickBot="1">
      <c r="A163" s="9"/>
      <c r="B163" s="50" t="s">
        <v>51</v>
      </c>
      <c r="C163" s="51"/>
      <c r="D163" s="51"/>
      <c r="E163" s="52" t="s">
        <v>52</v>
      </c>
      <c r="F163" s="51"/>
      <c r="G163" s="51"/>
      <c r="H163" s="53"/>
      <c r="I163" s="51"/>
      <c r="J163" s="53"/>
      <c r="K163" s="51"/>
      <c r="L163" s="51"/>
      <c r="M163" s="12"/>
      <c r="N163" s="2"/>
      <c r="O163" s="2"/>
      <c r="P163" s="2"/>
      <c r="Q163" s="2"/>
    </row>
    <row r="164" thickTop="1">
      <c r="A164" s="9"/>
      <c r="B164" s="41">
        <v>23</v>
      </c>
      <c r="C164" s="42" t="s">
        <v>190</v>
      </c>
      <c r="D164" s="42" t="s">
        <v>3</v>
      </c>
      <c r="E164" s="42" t="s">
        <v>191</v>
      </c>
      <c r="F164" s="42" t="s">
        <v>3</v>
      </c>
      <c r="G164" s="43" t="s">
        <v>192</v>
      </c>
      <c r="H164" s="54">
        <v>304.85000000000002</v>
      </c>
      <c r="I164" s="55">
        <f>ROUND(0,2)</f>
        <v>0</v>
      </c>
      <c r="J164" s="56">
        <f>ROUND(I164*H164,2)</f>
        <v>0</v>
      </c>
      <c r="K164" s="57">
        <v>0.20999999999999999</v>
      </c>
      <c r="L164" s="58">
        <f>IF(ISNUMBER(K164),ROUND(J164*(K164+1),2),0)</f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48" t="s">
        <v>47</v>
      </c>
      <c r="C165" s="1"/>
      <c r="D165" s="1"/>
      <c r="E165" s="49" t="s">
        <v>353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48</v>
      </c>
      <c r="C166" s="1"/>
      <c r="D166" s="1"/>
      <c r="E166" s="49" t="s">
        <v>354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49</v>
      </c>
      <c r="C167" s="1"/>
      <c r="D167" s="1"/>
      <c r="E167" s="49" t="s">
        <v>194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 thickBot="1">
      <c r="A168" s="9"/>
      <c r="B168" s="50" t="s">
        <v>51</v>
      </c>
      <c r="C168" s="51"/>
      <c r="D168" s="51"/>
      <c r="E168" s="52" t="s">
        <v>52</v>
      </c>
      <c r="F168" s="51"/>
      <c r="G168" s="51"/>
      <c r="H168" s="53"/>
      <c r="I168" s="51"/>
      <c r="J168" s="53"/>
      <c r="K168" s="51"/>
      <c r="L168" s="51"/>
      <c r="M168" s="12"/>
      <c r="N168" s="2"/>
      <c r="O168" s="2"/>
      <c r="P168" s="2"/>
      <c r="Q168" s="2"/>
    </row>
    <row r="169" thickTop="1">
      <c r="A169" s="9"/>
      <c r="B169" s="41">
        <v>24</v>
      </c>
      <c r="C169" s="42" t="s">
        <v>355</v>
      </c>
      <c r="D169" s="42" t="s">
        <v>3</v>
      </c>
      <c r="E169" s="42" t="s">
        <v>356</v>
      </c>
      <c r="F169" s="42" t="s">
        <v>3</v>
      </c>
      <c r="G169" s="43" t="s">
        <v>108</v>
      </c>
      <c r="H169" s="54">
        <v>2.8860000000000001</v>
      </c>
      <c r="I169" s="55">
        <f>ROUND(0,2)</f>
        <v>0</v>
      </c>
      <c r="J169" s="56">
        <f>ROUND(I169*H169,2)</f>
        <v>0</v>
      </c>
      <c r="K169" s="57">
        <v>0.20999999999999999</v>
      </c>
      <c r="L169" s="58">
        <f>IF(ISNUMBER(K169),ROUND(J169*(K169+1),2),0)</f>
        <v>0</v>
      </c>
      <c r="M169" s="12"/>
      <c r="N169" s="2"/>
      <c r="O169" s="2"/>
      <c r="P169" s="2"/>
      <c r="Q169" s="33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48" t="s">
        <v>47</v>
      </c>
      <c r="C170" s="1"/>
      <c r="D170" s="1"/>
      <c r="E170" s="49" t="s">
        <v>357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48</v>
      </c>
      <c r="C171" s="1"/>
      <c r="D171" s="1"/>
      <c r="E171" s="49" t="s">
        <v>294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>
      <c r="A172" s="9"/>
      <c r="B172" s="48" t="s">
        <v>49</v>
      </c>
      <c r="C172" s="1"/>
      <c r="D172" s="1"/>
      <c r="E172" s="49" t="s">
        <v>358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 thickBot="1">
      <c r="A173" s="9"/>
      <c r="B173" s="50" t="s">
        <v>51</v>
      </c>
      <c r="C173" s="51"/>
      <c r="D173" s="51"/>
      <c r="E173" s="52" t="s">
        <v>52</v>
      </c>
      <c r="F173" s="51"/>
      <c r="G173" s="51"/>
      <c r="H173" s="53"/>
      <c r="I173" s="51"/>
      <c r="J173" s="53"/>
      <c r="K173" s="51"/>
      <c r="L173" s="51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59">
        <v>9</v>
      </c>
      <c r="D174" s="1"/>
      <c r="E174" s="59" t="s">
        <v>92</v>
      </c>
      <c r="F174" s="1"/>
      <c r="G174" s="60" t="s">
        <v>80</v>
      </c>
      <c r="H174" s="61">
        <f>J109+J114+J119+J124+J129+J134+J139+J144+J149+J154+J159+J164+J169</f>
        <v>0</v>
      </c>
      <c r="I174" s="60" t="s">
        <v>81</v>
      </c>
      <c r="J174" s="62">
        <f>(L174-H174)</f>
        <v>0</v>
      </c>
      <c r="K174" s="60" t="s">
        <v>82</v>
      </c>
      <c r="L174" s="63">
        <f>L109+L114+L119+L124+L129+L134+L139+L144+L149+L154+L159+L164+L169</f>
        <v>0</v>
      </c>
      <c r="M174" s="12"/>
      <c r="N174" s="2"/>
      <c r="O174" s="2"/>
      <c r="P174" s="2"/>
      <c r="Q174" s="33">
        <f>0+Q109+Q114+Q119+Q124+Q129+Q134+Q139+Q144+Q149+Q154+Q159+Q164+Q169</f>
        <v>0</v>
      </c>
      <c r="R174" s="27">
        <f>0+R109+R114+R119+R124+R129+R134+R139+R144+R149+R154+R159+R164+R169</f>
        <v>0</v>
      </c>
      <c r="S174" s="64">
        <f>Q174*(1+J174)+R174</f>
        <v>0</v>
      </c>
    </row>
    <row r="175" thickTop="1" thickBot="1" ht="25" customHeight="1">
      <c r="A175" s="9"/>
      <c r="B175" s="65"/>
      <c r="C175" s="65"/>
      <c r="D175" s="65"/>
      <c r="E175" s="65"/>
      <c r="F175" s="65"/>
      <c r="G175" s="66" t="s">
        <v>83</v>
      </c>
      <c r="H175" s="67">
        <f>J109+J114+J119+J124+J129+J134+J139+J144+J149+J154+J159+J164+J169</f>
        <v>0</v>
      </c>
      <c r="I175" s="66" t="s">
        <v>84</v>
      </c>
      <c r="J175" s="68">
        <f>0+J174</f>
        <v>0</v>
      </c>
      <c r="K175" s="66" t="s">
        <v>85</v>
      </c>
      <c r="L175" s="69">
        <f>L109+L114+L119+L124+L129+L134+L139+L144+L149+L154+L159+L164+L169</f>
        <v>0</v>
      </c>
      <c r="M175" s="12"/>
      <c r="N175" s="2"/>
      <c r="O175" s="2"/>
      <c r="P175" s="2"/>
      <c r="Q175" s="2"/>
    </row>
    <row r="176">
      <c r="A176" s="13"/>
      <c r="B176" s="4"/>
      <c r="C176" s="4"/>
      <c r="D176" s="4"/>
      <c r="E176" s="4"/>
      <c r="F176" s="4"/>
      <c r="G176" s="4"/>
      <c r="H176" s="70"/>
      <c r="I176" s="4"/>
      <c r="J176" s="70"/>
      <c r="K176" s="4"/>
      <c r="L176" s="4"/>
      <c r="M176" s="14"/>
      <c r="N176" s="2"/>
      <c r="O176" s="2"/>
      <c r="P176" s="2"/>
      <c r="Q176" s="2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2"/>
      <c r="P177" s="2"/>
      <c r="Q177" s="2"/>
    </row>
  </sheetData>
  <mergeCells count="125">
    <mergeCell ref="B40:L40"/>
    <mergeCell ref="B42:D42"/>
    <mergeCell ref="B43:D43"/>
    <mergeCell ref="B44:D44"/>
    <mergeCell ref="B45:D45"/>
    <mergeCell ref="B48:L48"/>
    <mergeCell ref="B50:D50"/>
    <mergeCell ref="B51:D51"/>
    <mergeCell ref="B52:D52"/>
    <mergeCell ref="B53:D53"/>
    <mergeCell ref="B56:L56"/>
    <mergeCell ref="B58:D58"/>
    <mergeCell ref="B59:D59"/>
    <mergeCell ref="B60:D60"/>
    <mergeCell ref="B61:D61"/>
    <mergeCell ref="B64:L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9:C30"/>
    <mergeCell ref="B32:L32"/>
    <mergeCell ref="B34:D34"/>
    <mergeCell ref="B35:D35"/>
    <mergeCell ref="B36:D36"/>
    <mergeCell ref="B37:D37"/>
    <mergeCell ref="B25:D25"/>
    <mergeCell ref="B26:D26"/>
    <mergeCell ref="B27:D27"/>
    <mergeCell ref="B82:L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10:D110"/>
    <mergeCell ref="B111:D111"/>
    <mergeCell ref="B112:D112"/>
    <mergeCell ref="B113:D113"/>
    <mergeCell ref="B108:L108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2024-04-22T11:37:18Z</dcterms:modified>
</cp:coreProperties>
</file>